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externalLinks/externalLink11.xml" ContentType="application/vnd.openxmlformats-officedocument.spreadsheetml.externalLink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700" yWindow="-60" windowWidth="13200" windowHeight="12135" tabRatio="601" firstSheet="7" activeTab="12"/>
  </bookViews>
  <sheets>
    <sheet name="16.1.1" sheetId="69" r:id="rId1"/>
    <sheet name="16.1.2" sheetId="124" r:id="rId2"/>
    <sheet name="16.1.3" sheetId="125" r:id="rId3"/>
    <sheet name="16.2.1" sheetId="70" r:id="rId4"/>
    <sheet name="16.2.2" sheetId="117" r:id="rId5"/>
    <sheet name="16.2.3" sheetId="126" r:id="rId6"/>
    <sheet name="16.3.1" sheetId="71" r:id="rId7"/>
    <sheet name="16.3.2" sheetId="128" r:id="rId8"/>
    <sheet name="16.3.3" sheetId="131" r:id="rId9"/>
    <sheet name="16.4.1" sheetId="72" r:id="rId10"/>
    <sheet name="16.4.2" sheetId="133" r:id="rId11"/>
    <sheet name="16.4.3" sheetId="134" r:id="rId12"/>
    <sheet name="16.5.1" sheetId="73" r:id="rId13"/>
    <sheet name="16.5.2" sheetId="115" r:id="rId14"/>
    <sheet name="16.5.3" sheetId="135" r:id="rId15"/>
    <sheet name="16.6" sheetId="112" r:id="rId16"/>
    <sheet name="16.7" sheetId="75" r:id="rId17"/>
    <sheet name="16.8.1" sheetId="76" r:id="rId18"/>
    <sheet name="16.8.2" sheetId="136" r:id="rId19"/>
    <sheet name="16.8.3" sheetId="145" r:id="rId20"/>
    <sheet name="16.9.1" sheetId="77" r:id="rId21"/>
    <sheet name="16.9.2" sheetId="137" r:id="rId22"/>
    <sheet name="16.9.3" sheetId="144" r:id="rId23"/>
    <sheet name="16.10.1" sheetId="78" r:id="rId24"/>
    <sheet name="16.10.2" sheetId="138" r:id="rId25"/>
    <sheet name="16.10.3" sheetId="139" r:id="rId26"/>
    <sheet name="16.11.1" sheetId="79" r:id="rId27"/>
    <sheet name="16.11.2" sheetId="140" r:id="rId28"/>
    <sheet name="16.11.3" sheetId="141" r:id="rId29"/>
    <sheet name="16.12.1 " sheetId="146" r:id="rId30"/>
    <sheet name="16.12.2" sheetId="142" r:id="rId31"/>
    <sheet name="16.13.1" sheetId="35" r:id="rId32"/>
    <sheet name="16.13.2" sheetId="143" r:id="rId33"/>
    <sheet name="16.14" sheetId="82" r:id="rId34"/>
    <sheet name="16.15 " sheetId="151" r:id="rId35"/>
    <sheet name="16.16" sheetId="148" r:id="rId36"/>
    <sheet name="16.17" sheetId="152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 localSheetId="36">#REF!</definedName>
    <definedName name="\A">#REF!</definedName>
    <definedName name="\B" localSheetId="36">#REF!</definedName>
    <definedName name="\B">#REF!</definedName>
    <definedName name="\C" localSheetId="36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[4]p122!#REF!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[4]p122!#REF!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[4]p122!#REF!</definedName>
    <definedName name="__123Graph_FCurrent" hidden="1">'[1]19.14-15'!#REF!</definedName>
    <definedName name="__123Graph_FGrßfico1" hidden="1">'[1]19.14-15'!#REF!</definedName>
    <definedName name="__123Graph_X" hidden="1">[4]p122!#REF!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'[1]19.11-12'!$B$53</definedName>
    <definedName name="AÑOSEÑA">#REF!</definedName>
    <definedName name="_xlnm.Print_Area" localSheetId="0">'16.1.1'!$A$1:$G$30</definedName>
    <definedName name="_xlnm.Print_Area" localSheetId="1">'16.1.2'!$A$1:$F$34</definedName>
    <definedName name="_xlnm.Print_Area" localSheetId="2">'16.1.3'!$A$1:$G$36</definedName>
    <definedName name="_xlnm.Print_Area" localSheetId="23">'16.10.1'!$A$1:$H$88</definedName>
    <definedName name="_xlnm.Print_Area" localSheetId="24">'16.10.2'!$A$1:$H$39</definedName>
    <definedName name="_xlnm.Print_Area" localSheetId="25">'16.10.3'!$A$1:$H$38</definedName>
    <definedName name="_xlnm.Print_Area" localSheetId="26">'16.11.1'!$A$1:$E$31</definedName>
    <definedName name="_xlnm.Print_Area" localSheetId="27">'16.11.2'!$A$1:$E$14</definedName>
    <definedName name="_xlnm.Print_Area" localSheetId="28">'16.11.3'!$A$1:$E$14</definedName>
    <definedName name="_xlnm.Print_Area" localSheetId="29">'16.12.1 '!$A$1:$K$48</definedName>
    <definedName name="_xlnm.Print_Area" localSheetId="30">'16.12.2'!$A$1:$K$11</definedName>
    <definedName name="_xlnm.Print_Area" localSheetId="31">'16.13.1'!$A$1:$E$47</definedName>
    <definedName name="_xlnm.Print_Area" localSheetId="32">'16.13.2'!$A$1:$E$11</definedName>
    <definedName name="_xlnm.Print_Area" localSheetId="33">'16.14'!$A$1:$F$55</definedName>
    <definedName name="_xlnm.Print_Area" localSheetId="34">'16.15 '!$A$1:$E$81</definedName>
    <definedName name="_xlnm.Print_Area" localSheetId="35">'16.16'!$A$1:$G$104</definedName>
    <definedName name="_xlnm.Print_Area" localSheetId="36">'16.17'!$A$1:$J$102</definedName>
    <definedName name="_xlnm.Print_Area" localSheetId="3">'16.2.1'!$A$1:$H$87</definedName>
    <definedName name="_xlnm.Print_Area" localSheetId="4">'16.2.2'!$A$1:$H$79</definedName>
    <definedName name="_xlnm.Print_Area" localSheetId="5">'16.2.3'!$A$1:$F$76</definedName>
    <definedName name="_xlnm.Print_Area" localSheetId="6">'16.3.1'!$A$1:$H$85</definedName>
    <definedName name="_xlnm.Print_Area" localSheetId="7">'16.3.2'!$A$1:$H$69</definedName>
    <definedName name="_xlnm.Print_Area" localSheetId="8">'16.3.3'!$A$1:$H$77</definedName>
    <definedName name="_xlnm.Print_Area" localSheetId="9">'16.4.1'!$A$1:$J$29</definedName>
    <definedName name="_xlnm.Print_Area" localSheetId="10">'16.4.2'!$A$1:$J$18</definedName>
    <definedName name="_xlnm.Print_Area" localSheetId="11">'16.4.3'!$A$1:$J$18</definedName>
    <definedName name="_xlnm.Print_Area" localSheetId="12">'16.5.1'!$A$1:$I$49</definedName>
    <definedName name="_xlnm.Print_Area" localSheetId="13">'16.5.2'!$A$1:$G$19</definedName>
    <definedName name="_xlnm.Print_Area" localSheetId="14">'16.5.3'!$A$1:$G$17</definedName>
    <definedName name="_xlnm.Print_Area" localSheetId="15">'16.6'!$A$1:$I$55</definedName>
    <definedName name="_xlnm.Print_Area" localSheetId="16">'16.7'!$A$1:$I$56</definedName>
    <definedName name="_xlnm.Print_Area" localSheetId="17">'16.8.1'!$A$1:$H$79</definedName>
    <definedName name="_xlnm.Print_Area" localSheetId="18">'16.8.2'!$A$1:$H$42</definedName>
    <definedName name="_xlnm.Print_Area" localSheetId="19">'16.8.3'!$A$1:$H$35</definedName>
    <definedName name="_xlnm.Print_Area" localSheetId="20">'16.9.1'!$A$1:$E$27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_xlnm.Database" localSheetId="36">#REF!</definedName>
    <definedName name="_xlnm.Database">#REF!</definedName>
    <definedName name="BUSCARC" localSheetId="36">#REF!</definedName>
    <definedName name="BUSCARC">#REF!</definedName>
    <definedName name="BUSCARG" localSheetId="36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22" i="72"/>
  <c r="D22"/>
  <c r="B22"/>
  <c r="H22" s="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F22" i="71"/>
  <c r="G22" s="1"/>
  <c r="D22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F22" i="70"/>
  <c r="D22"/>
  <c r="E20" s="1"/>
  <c r="B22"/>
  <c r="C20"/>
  <c r="C19"/>
  <c r="C18"/>
  <c r="C17"/>
  <c r="C16"/>
  <c r="C15"/>
  <c r="C14"/>
  <c r="C13"/>
  <c r="C12"/>
  <c r="C11"/>
  <c r="C10"/>
  <c r="C9"/>
  <c r="C8"/>
  <c r="C22" s="1"/>
  <c r="F27" i="69"/>
  <c r="D27"/>
  <c r="E24" s="1"/>
  <c r="B27"/>
  <c r="E25"/>
  <c r="C25"/>
  <c r="C24"/>
  <c r="E23"/>
  <c r="C23"/>
  <c r="C22"/>
  <c r="E21"/>
  <c r="C21"/>
  <c r="C20"/>
  <c r="E19"/>
  <c r="C19"/>
  <c r="C18"/>
  <c r="E17"/>
  <c r="C17"/>
  <c r="C16"/>
  <c r="E15"/>
  <c r="C15"/>
  <c r="C14"/>
  <c r="E13"/>
  <c r="C13"/>
  <c r="C12"/>
  <c r="E11"/>
  <c r="C11"/>
  <c r="C10"/>
  <c r="E9"/>
  <c r="C9"/>
  <c r="C27" s="1"/>
  <c r="C8"/>
  <c r="I20" i="72" l="1"/>
  <c r="I19"/>
  <c r="I18"/>
  <c r="I17"/>
  <c r="I16"/>
  <c r="I15"/>
  <c r="I14"/>
  <c r="I13"/>
  <c r="I12"/>
  <c r="I11"/>
  <c r="I10"/>
  <c r="I9"/>
  <c r="I8"/>
  <c r="E9" i="70"/>
  <c r="E11"/>
  <c r="E13"/>
  <c r="E15"/>
  <c r="E17"/>
  <c r="E19"/>
  <c r="E8"/>
  <c r="E10"/>
  <c r="E12"/>
  <c r="E14"/>
  <c r="E16"/>
  <c r="E18"/>
  <c r="E8" i="69"/>
  <c r="E10"/>
  <c r="E12"/>
  <c r="E14"/>
  <c r="E16"/>
  <c r="E18"/>
  <c r="E20"/>
  <c r="E22"/>
  <c r="E27" l="1"/>
  <c r="F11" i="126" l="1"/>
  <c r="F10"/>
  <c r="F9"/>
  <c r="F8"/>
  <c r="F11" i="117"/>
  <c r="F10"/>
  <c r="F9"/>
  <c r="D9" i="143"/>
  <c r="D8"/>
  <c r="D45" i="35"/>
  <c r="D41"/>
  <c r="D42"/>
  <c r="D43"/>
  <c r="D40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9"/>
  <c r="D8"/>
  <c r="D8" i="142"/>
  <c r="D7"/>
  <c r="D44" i="146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9" i="141"/>
  <c r="D8"/>
  <c r="D9" i="140"/>
  <c r="D10"/>
  <c r="D8"/>
  <c r="D20" i="79"/>
  <c r="D21"/>
  <c r="D22"/>
  <c r="D23"/>
  <c r="D25"/>
  <c r="D27"/>
  <c r="D18"/>
  <c r="D10"/>
  <c r="D11"/>
  <c r="D12"/>
  <c r="D13"/>
  <c r="D14"/>
  <c r="D15"/>
  <c r="D16"/>
  <c r="D9"/>
  <c r="D8"/>
  <c r="D8" i="139" l="1"/>
  <c r="D7"/>
  <c r="D9" i="138"/>
  <c r="D8"/>
  <c r="D7"/>
  <c r="G24" i="78"/>
  <c r="G9"/>
  <c r="G10"/>
  <c r="G11"/>
  <c r="G12"/>
  <c r="G13"/>
  <c r="G14"/>
  <c r="G15"/>
  <c r="G17"/>
  <c r="G19"/>
  <c r="G20"/>
  <c r="G21"/>
  <c r="G22"/>
  <c r="G8"/>
  <c r="G7"/>
  <c r="D26" l="1"/>
  <c r="D24"/>
  <c r="D22"/>
  <c r="D21"/>
  <c r="D20"/>
  <c r="D19"/>
  <c r="D17"/>
  <c r="D15"/>
  <c r="D14"/>
  <c r="D13"/>
  <c r="D12"/>
  <c r="D11"/>
  <c r="D10"/>
  <c r="D9"/>
  <c r="D8"/>
  <c r="D7"/>
  <c r="D7" i="145" l="1"/>
  <c r="D9" i="136"/>
  <c r="D8"/>
  <c r="D7"/>
  <c r="D22" i="76" l="1"/>
  <c r="D20"/>
  <c r="D17"/>
  <c r="D15"/>
  <c r="D14"/>
  <c r="D13"/>
  <c r="D12"/>
  <c r="D11"/>
  <c r="D10"/>
  <c r="D9"/>
  <c r="D8"/>
  <c r="D7"/>
  <c r="E13" i="128"/>
  <c r="D21" i="82" l="1"/>
  <c r="G8" i="14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9"/>
  <c r="G40"/>
  <c r="G41"/>
  <c r="G42"/>
  <c r="G44"/>
  <c r="G7"/>
  <c r="G8" i="142"/>
  <c r="G7"/>
  <c r="G7" i="138"/>
  <c r="G8"/>
  <c r="G9"/>
  <c r="G26" i="78"/>
  <c r="D10" i="77"/>
  <c r="D11"/>
  <c r="D12"/>
  <c r="D13"/>
  <c r="D14"/>
  <c r="D15"/>
  <c r="D16"/>
  <c r="D18"/>
  <c r="D21"/>
  <c r="D23"/>
  <c r="D9"/>
  <c r="D8"/>
  <c r="G7" i="136"/>
  <c r="G8"/>
  <c r="G9"/>
  <c r="G22" i="76"/>
  <c r="G17"/>
  <c r="G20"/>
  <c r="G8"/>
  <c r="G9"/>
  <c r="G10"/>
  <c r="G11"/>
  <c r="G12"/>
  <c r="G13"/>
  <c r="G14"/>
  <c r="G15"/>
  <c r="G7"/>
  <c r="B28" i="125"/>
  <c r="C11" s="1"/>
  <c r="E21" i="82"/>
  <c r="D9" i="137"/>
  <c r="D10"/>
  <c r="D8"/>
  <c r="D8" i="144"/>
  <c r="E14" i="131"/>
  <c r="B14"/>
  <c r="G7" i="145"/>
  <c r="F14" i="131"/>
  <c r="G14" s="1"/>
  <c r="D10"/>
  <c r="D11"/>
  <c r="D12"/>
  <c r="C14"/>
  <c r="F13" i="128"/>
  <c r="G13" s="1"/>
  <c r="C13"/>
  <c r="D13" s="1"/>
  <c r="D13" i="117"/>
  <c r="E9" s="1"/>
  <c r="B13"/>
  <c r="C10" s="1"/>
  <c r="G9" i="131"/>
  <c r="G10"/>
  <c r="G11"/>
  <c r="G12"/>
  <c r="F13" i="126"/>
  <c r="G8" i="139"/>
  <c r="G7"/>
  <c r="F11" i="135"/>
  <c r="E11"/>
  <c r="D11"/>
  <c r="C11"/>
  <c r="B11"/>
  <c r="F13" i="115"/>
  <c r="E13"/>
  <c r="D13"/>
  <c r="C13"/>
  <c r="B13"/>
  <c r="H13" i="134"/>
  <c r="I9" s="1"/>
  <c r="F13"/>
  <c r="G8" s="1"/>
  <c r="D13"/>
  <c r="E9" s="1"/>
  <c r="B13"/>
  <c r="C9" s="1"/>
  <c r="H13" i="133"/>
  <c r="I10" s="1"/>
  <c r="F13"/>
  <c r="G9" s="1"/>
  <c r="D13"/>
  <c r="E11" s="1"/>
  <c r="B13"/>
  <c r="C10" s="1"/>
  <c r="D9" i="131"/>
  <c r="G11" i="128"/>
  <c r="D11"/>
  <c r="G10"/>
  <c r="D10"/>
  <c r="G9"/>
  <c r="D9"/>
  <c r="D13" i="126"/>
  <c r="E11" s="1"/>
  <c r="B13"/>
  <c r="C8" s="1"/>
  <c r="D28" i="125"/>
  <c r="E11" s="1"/>
  <c r="D28" i="124"/>
  <c r="E11" s="1"/>
  <c r="B28"/>
  <c r="C11" s="1"/>
  <c r="D14" i="131" l="1"/>
  <c r="C22" i="125"/>
  <c r="C14"/>
  <c r="C19"/>
  <c r="C24"/>
  <c r="C20"/>
  <c r="C16"/>
  <c r="C12"/>
  <c r="C26"/>
  <c r="C18"/>
  <c r="C10"/>
  <c r="C23"/>
  <c r="C15"/>
  <c r="C25"/>
  <c r="C21"/>
  <c r="C17"/>
  <c r="C13"/>
  <c r="C9"/>
  <c r="I11" i="134"/>
  <c r="G10"/>
  <c r="G11"/>
  <c r="G9"/>
  <c r="E11"/>
  <c r="C11"/>
  <c r="C10"/>
  <c r="C8"/>
  <c r="G11" i="133"/>
  <c r="G10"/>
  <c r="G13" s="1"/>
  <c r="E9"/>
  <c r="E10"/>
  <c r="C11"/>
  <c r="C9"/>
  <c r="C13" s="1"/>
  <c r="E8" i="126"/>
  <c r="E9"/>
  <c r="E10"/>
  <c r="C11"/>
  <c r="C10"/>
  <c r="F13" i="117"/>
  <c r="E11"/>
  <c r="E10"/>
  <c r="C11"/>
  <c r="C9"/>
  <c r="E25" i="125"/>
  <c r="E21"/>
  <c r="E13"/>
  <c r="E17"/>
  <c r="E19"/>
  <c r="E15"/>
  <c r="E9"/>
  <c r="E24"/>
  <c r="E20"/>
  <c r="E16"/>
  <c r="E12"/>
  <c r="E26"/>
  <c r="E22"/>
  <c r="E18"/>
  <c r="E14"/>
  <c r="E23"/>
  <c r="E24" i="124"/>
  <c r="E20"/>
  <c r="E16"/>
  <c r="E10"/>
  <c r="E23"/>
  <c r="E15"/>
  <c r="E25"/>
  <c r="E21"/>
  <c r="E17"/>
  <c r="E12"/>
  <c r="E19"/>
  <c r="E26"/>
  <c r="E22"/>
  <c r="E18"/>
  <c r="E14"/>
  <c r="C22"/>
  <c r="C26"/>
  <c r="C20"/>
  <c r="C24"/>
  <c r="C18"/>
  <c r="C23"/>
  <c r="C19"/>
  <c r="C12"/>
  <c r="C15"/>
  <c r="C25"/>
  <c r="C21"/>
  <c r="C16"/>
  <c r="C10"/>
  <c r="C14"/>
  <c r="C17"/>
  <c r="C13"/>
  <c r="C9"/>
  <c r="E13"/>
  <c r="E9"/>
  <c r="C9" i="126"/>
  <c r="I11" i="133"/>
  <c r="E10" i="134"/>
  <c r="I10"/>
  <c r="E10" i="125"/>
  <c r="I9" i="133"/>
  <c r="I13" s="1"/>
  <c r="E8" i="134"/>
  <c r="I8"/>
  <c r="I13" s="1"/>
  <c r="E13" i="117" l="1"/>
  <c r="C28" i="125"/>
  <c r="G13" i="134"/>
  <c r="E13"/>
  <c r="C13"/>
  <c r="E13" i="133"/>
  <c r="E13" i="126"/>
  <c r="C13"/>
  <c r="C13" i="117"/>
  <c r="E28" i="125"/>
  <c r="C28" i="124"/>
  <c r="E28"/>
</calcChain>
</file>

<file path=xl/sharedStrings.xml><?xml version="1.0" encoding="utf-8"?>
<sst xmlns="http://schemas.openxmlformats.org/spreadsheetml/2006/main" count="1098" uniqueCount="354">
  <si>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</si>
  <si>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</si>
  <si>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</si>
  <si>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</si>
  <si>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</si>
  <si>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</si>
  <si>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</si>
  <si>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</si>
  <si>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</si>
  <si>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</si>
  <si>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</si>
  <si>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</si>
  <si>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</si>
  <si>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</si>
  <si>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</si>
  <si>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</si>
  <si>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</si>
  <si>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</si>
  <si>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</si>
  <si>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</si>
  <si>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</si>
  <si>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</si>
  <si>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</si>
  <si>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</si>
  <si>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</si>
  <si>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</si>
  <si>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</si>
  <si>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1º Sem.</t>
  </si>
  <si>
    <t>2º Sem.</t>
  </si>
  <si>
    <t>Media</t>
  </si>
  <si>
    <t>Pastas alimenticias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</si>
  <si>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</si>
  <si>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</si>
  <si>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</si>
  <si>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</si>
  <si>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</si>
  <si>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</si>
  <si>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>Hogares</t>
  </si>
  <si>
    <t>Huevos</t>
  </si>
  <si>
    <t>Leche líquida</t>
  </si>
  <si>
    <t>Derivados lácteos</t>
  </si>
  <si>
    <t>Pan</t>
  </si>
  <si>
    <t>Arroz</t>
  </si>
  <si>
    <t>Azúcar</t>
  </si>
  <si>
    <t>Aceites</t>
  </si>
  <si>
    <t>Margarina</t>
  </si>
  <si>
    <t>Frutas frescas</t>
  </si>
  <si>
    <t>Aceitunas</t>
  </si>
  <si>
    <t>Frutos secos</t>
  </si>
  <si>
    <t>Cervezas</t>
  </si>
  <si>
    <t>Otras bebidas alcohólicas</t>
  </si>
  <si>
    <t>Productos</t>
  </si>
  <si>
    <t>Frutas y hortalizas transformadas</t>
  </si>
  <si>
    <t>Gaseosas y bebidas refrescantes</t>
  </si>
  <si>
    <t>TOTAL ALIMENTOS</t>
  </si>
  <si>
    <t>Pesca</t>
  </si>
  <si>
    <t>Legumbres</t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</si>
  <si>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</si>
  <si>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</si>
  <si>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</si>
  <si>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</si>
  <si>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</si>
  <si>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</si>
  <si>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</si>
  <si>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</si>
  <si>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</si>
  <si>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</si>
  <si>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</si>
  <si>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</si>
  <si>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</si>
  <si>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</si>
  <si>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</si>
  <si>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</si>
  <si>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I. Establecimientos convencionales</t>
  </si>
  <si>
    <t xml:space="preserve"> por persona</t>
  </si>
  <si>
    <t>Hipermercados</t>
  </si>
  <si>
    <t>Tiendas tradicionales</t>
  </si>
  <si>
    <t xml:space="preserve">     </t>
  </si>
  <si>
    <t>Subclases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</si>
  <si>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</si>
  <si>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</si>
  <si>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</si>
  <si>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</si>
  <si>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</si>
  <si>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</si>
  <si>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Mercado Interior</t>
  </si>
  <si>
    <t>Comunidad Europea</t>
  </si>
  <si>
    <t>Resto del Mundo</t>
  </si>
  <si>
    <t>Destino geográfico de las ventas (*)</t>
  </si>
  <si>
    <t>% sobre total</t>
  </si>
  <si>
    <t>Otras leches</t>
  </si>
  <si>
    <t>Salsas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</si>
  <si>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</si>
  <si>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</si>
  <si>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</si>
  <si>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</si>
  <si>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</si>
  <si>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</si>
  <si>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</si>
  <si>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</si>
  <si>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</si>
  <si>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</si>
  <si>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</si>
  <si>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</si>
  <si>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</si>
  <si>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</si>
  <si>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</si>
  <si>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</si>
  <si>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</si>
  <si>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</si>
  <si>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</si>
  <si>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</si>
  <si>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</si>
  <si>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</si>
  <si>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</si>
  <si>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</si>
  <si>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</si>
  <si>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</si>
  <si>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</si>
  <si>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</si>
  <si>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</si>
  <si>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</si>
  <si>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</si>
  <si>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</si>
  <si>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</si>
  <si>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</si>
  <si>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</si>
  <si>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</si>
  <si>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</si>
  <si>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</si>
  <si>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</si>
  <si>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</si>
  <si>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Autoconsumo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</si>
  <si>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</si>
  <si>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</si>
  <si>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</si>
  <si>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</si>
  <si>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</si>
  <si>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</si>
  <si>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</si>
  <si>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</si>
  <si>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</si>
  <si>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</si>
  <si>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</si>
  <si>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16.9.1. Tasas de variación (%) del Índice de Producción  Industria de la Alimentación y Fabricación de Bebidas</t>
  </si>
  <si>
    <t>16.9.2. Tasas de variación (%) del Índice de Producción  Industria Forestal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</si>
  <si>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</si>
  <si>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</si>
  <si>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</si>
  <si>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</si>
  <si>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</si>
  <si>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</si>
  <si>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</si>
  <si>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</si>
  <si>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</si>
  <si>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</si>
  <si>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</si>
  <si>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</si>
  <si>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</si>
  <si>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</si>
  <si>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</si>
  <si>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</si>
  <si>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</si>
  <si>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</si>
  <si>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</si>
  <si>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</si>
  <si>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</si>
  <si>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</si>
  <si>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</si>
  <si>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</si>
  <si>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</si>
  <si>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</si>
  <si>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</si>
  <si>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</si>
  <si>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</si>
  <si>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Los datos por subsectores de actividad están referidos a CNAE-2009,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</si>
  <si>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</si>
  <si>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</si>
  <si>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</si>
  <si>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</si>
  <si>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</si>
  <si>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</si>
  <si>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 xml:space="preserve">35 Suministro de energía eléctrica, gas, vapor y aire acondicionado 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</si>
  <si>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</si>
  <si>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</si>
  <si>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</si>
  <si>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</si>
  <si>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</si>
  <si>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</si>
  <si>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</si>
  <si>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</si>
  <si>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</si>
  <si>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</si>
  <si>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</si>
  <si>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</si>
  <si>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</si>
  <si>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</si>
  <si>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</si>
  <si>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</si>
  <si>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</si>
  <si>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</si>
  <si>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</si>
  <si>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</si>
  <si>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</si>
  <si>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</si>
  <si>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</si>
  <si>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</si>
  <si>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</si>
  <si>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</si>
  <si>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</si>
  <si>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</si>
  <si>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</si>
  <si>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</si>
  <si>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</si>
  <si>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</si>
  <si>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</si>
  <si>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</si>
  <si>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</si>
  <si>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</si>
  <si>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</si>
  <si>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</si>
  <si>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</si>
  <si>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</si>
  <si>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</si>
  <si>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</si>
  <si>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</si>
  <si>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</si>
  <si>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</si>
  <si>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</si>
  <si>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</si>
  <si>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</si>
  <si>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</si>
  <si>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</si>
  <si>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</si>
  <si>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</si>
  <si>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</si>
  <si>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</si>
  <si>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</si>
  <si>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</si>
  <si>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</si>
  <si>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</si>
  <si>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</si>
  <si>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</si>
  <si>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</si>
  <si>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</si>
  <si>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</si>
  <si>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</si>
  <si>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</si>
  <si>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</si>
  <si>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</si>
  <si>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</si>
  <si>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</si>
  <si>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</si>
  <si>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</si>
  <si>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</si>
  <si>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2008 (1)</t>
  </si>
  <si>
    <t>16. Industria de madera y corcho, excepto  muebles;</t>
  </si>
  <si>
    <t xml:space="preserve">17. Industria del papel  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</si>
  <si>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</si>
  <si>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</si>
  <si>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</si>
  <si>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16.10.1. Evolución del Índice de Precios de la Industria de la Alimentación y Fabricación de Bebidas (Base 2010 = 100)</t>
  </si>
  <si>
    <t>16.10.2. Evolución del Índice de Precios de la Industria Forestal (Base 2010 = 100)</t>
  </si>
  <si>
    <t>16.10.3. Evolución del Índice de Precios de la Industria de Medio Ambiente (Base 2010 = 100)</t>
  </si>
  <si>
    <t>(Base 2010 = 100) sobre el mismo período del año anterior</t>
  </si>
  <si>
    <t>Fuente: I.N.E</t>
  </si>
  <si>
    <t>Media de los cuatro trimestres del año</t>
  </si>
  <si>
    <t>I.NE.: Población referida al 1 de enero de 2013 17.129.783 personas</t>
  </si>
  <si>
    <t>16.8.1. Evolución del Índice de Producción de la Industria de la Alimentación y Fabricación de Bebidas (Base 2010 = 100)</t>
  </si>
  <si>
    <t>16.8.2. Evolución del Índice de Producción de la Industria Forestal (Base 2010 = 100)</t>
  </si>
  <si>
    <t>16.8.3. Evolución del Índice de Producción de la Industria de Medio Ambiente (Base 2010 = 100)</t>
  </si>
  <si>
    <t xml:space="preserve"> (Base 2010 = 100) sobre el mismo período del año anterior</t>
  </si>
  <si>
    <t>16.10  Aserrado y cepillado de la madera</t>
  </si>
  <si>
    <t>16.21 Fabricación de chapas, tableros y panales de madera</t>
  </si>
  <si>
    <t>Estructuras de madera y piezas de carpintería y ebanistería para la construcción</t>
  </si>
  <si>
    <t>16.29 Fabricación de artículos de corcho, cestería y espartería y otros productos de madera</t>
  </si>
  <si>
    <t>17.1  Fabricación de pasta papelera, papel y cartón</t>
  </si>
  <si>
    <t xml:space="preserve">17.2 Fabricación de artículos de papel y cartón </t>
  </si>
  <si>
    <t>17. Industria del papel   (2)</t>
  </si>
  <si>
    <t xml:space="preserve"> (1) Incluye las actividades:</t>
  </si>
  <si>
    <t xml:space="preserve">(2) Incluye las actividades </t>
  </si>
  <si>
    <t xml:space="preserve">31. Fabricación de muebles </t>
  </si>
  <si>
    <t>16. Industria de madera y corcho, excepto  muebles; cestería y espartería (1)</t>
  </si>
  <si>
    <t>Var 14/13</t>
  </si>
  <si>
    <t>P: Datos provisionales</t>
  </si>
  <si>
    <r>
      <t xml:space="preserve">16.16.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</si>
  <si>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r>
      <t xml:space="preserve">16.17. Evolución de la cuota de mercado en hogares (porcentaje del valor de venta) </t>
    </r>
    <r>
      <rPr>
        <b/>
        <vertAlign val="superscript"/>
        <sz val="11"/>
        <rFont val="Arial"/>
        <family val="2"/>
      </rPr>
      <t>(1)</t>
    </r>
  </si>
  <si>
    <t>Bebidas espirituosas</t>
  </si>
  <si>
    <r>
      <t>16.15. Valor de los alimentos comprados (millones de euros)</t>
    </r>
    <r>
      <rPr>
        <b/>
        <vertAlign val="superscript"/>
        <sz val="11"/>
        <rFont val="Arial"/>
        <family val="2"/>
      </rPr>
      <t xml:space="preserve"> (1)</t>
    </r>
  </si>
  <si>
    <t>16.1.1. Análisis autonómico de empresas y establecimientos de la Industria de la Alimentación, 2015</t>
  </si>
  <si>
    <t>Fuente: Directorio Central de Empresas 2015 del I.N.E.</t>
  </si>
  <si>
    <t>(*) Encuesta Industrial de Empresas 2014 del I.N.E.</t>
  </si>
  <si>
    <t>de la Industria Forestal, 2015</t>
  </si>
  <si>
    <t>de la Industria de Medio Ambiente, 2015</t>
  </si>
  <si>
    <t>16.2.2. Empresas y establecimientos de la Industria Forestal según subsector de actividad, 2015</t>
  </si>
  <si>
    <t>Fuente: Directorio Central de Empresas 2015 y Encuesta Industrial de Empresas 2014 del I.N.E.</t>
  </si>
  <si>
    <r>
      <t xml:space="preserve">(*) </t>
    </r>
    <r>
      <rPr>
        <sz val="10"/>
        <rFont val="Arial"/>
        <family val="2"/>
      </rPr>
      <t>Encuesta Industrial de Empresas 2014 del I.N.E.</t>
    </r>
  </si>
  <si>
    <t>16.2.3. Empresas y establecimientos de la Industria de Medio Ambiente según subsector de actividad, 2015</t>
  </si>
  <si>
    <t>Fuente: Directorio Central de Empresas 2014 y Encuesta Industrial de Empresas 2014 del I.N.E.</t>
  </si>
  <si>
    <t>Fuente: Directorio Central de Empresas 2015</t>
  </si>
  <si>
    <t>según asalariados del establecimiento, 2015</t>
  </si>
  <si>
    <t>16.5.2. Indicadores de la Industria Forestal según subsectores de actividad, 2014</t>
  </si>
  <si>
    <t xml:space="preserve">Fuente: Encuesta Industrial Anual de Empresas 2014 del I.N.E. </t>
  </si>
  <si>
    <t>16.5.3. Indicadores de la Industria de Medio Ambiente según subsectores de actividad, 2014</t>
  </si>
  <si>
    <t>2015/2014</t>
  </si>
  <si>
    <t>2014/2015</t>
  </si>
  <si>
    <t>2015 (P)</t>
  </si>
  <si>
    <t>Evolución en hogares 2015/2014 (%)</t>
  </si>
  <si>
    <t>Supermercados y Autoservicios</t>
  </si>
  <si>
    <t>Tiendas descuento</t>
  </si>
  <si>
    <t>Vinos tranquilos con DOP</t>
  </si>
  <si>
    <t>Vinos espumosos (inc. Cava)/Gasificados con DOP</t>
  </si>
  <si>
    <t>Vinos con IGP</t>
  </si>
  <si>
    <t>Vinos sin DOP/IGP</t>
  </si>
  <si>
    <t>Zumos y néctares</t>
  </si>
  <si>
    <t>Agua envasada</t>
  </si>
  <si>
    <t>Otros productos en peso</t>
  </si>
  <si>
    <t>Otros productos en volumen</t>
  </si>
  <si>
    <t>II. Establecimientos no convencionales: otros canales</t>
  </si>
  <si>
    <t xml:space="preserve">Economato / Cooperativa </t>
  </si>
  <si>
    <t>Mercadillos</t>
  </si>
  <si>
    <t>Venta a domicilio</t>
  </si>
  <si>
    <t>Compra directa al productor</t>
  </si>
  <si>
    <t>Resto (incluye e-commerce)</t>
  </si>
  <si>
    <t>Inversión neta</t>
  </si>
  <si>
    <t>Principado de Asturias</t>
  </si>
  <si>
    <t>Islas Baleares</t>
  </si>
  <si>
    <t>Comunidad de Madrid</t>
  </si>
  <si>
    <t>Región de Murcia</t>
  </si>
  <si>
    <t>Comunidad Foral Navarra</t>
  </si>
  <si>
    <t>La Rioja</t>
  </si>
  <si>
    <t>n.d.</t>
  </si>
  <si>
    <t>16.2.1. Empresas y establecimientos de la Industria de la Alimentación según subsector de actividad, 2015</t>
  </si>
  <si>
    <t>Industrias Cárnicas</t>
  </si>
  <si>
    <t>Transformación de Pescado</t>
  </si>
  <si>
    <t xml:space="preserve">Conservas de Frutas y Hortalizas  </t>
  </si>
  <si>
    <t>Grasas y Aceites (Veg.y Anim.)</t>
  </si>
  <si>
    <t>Industrias Lácteas</t>
  </si>
  <si>
    <t>Productos Molinería</t>
  </si>
  <si>
    <t>Pan, Pastelería, Pastas alimenticias</t>
  </si>
  <si>
    <t>Azúcar, Chocolate y Confitería</t>
  </si>
  <si>
    <t>Otros Productos Diversos (1)</t>
  </si>
  <si>
    <t>Productos Alimentación Animal</t>
  </si>
  <si>
    <t>Otras Bebidas Alcohólicas (2)</t>
  </si>
  <si>
    <t xml:space="preserve">Aguas y Bebidas Analcohólicas </t>
  </si>
  <si>
    <t>Var 15/14</t>
  </si>
  <si>
    <t>16.5.1. Indicadores de la Industria de la Alimentación según subsectores de actividad, 2014</t>
  </si>
  <si>
    <t>Inversión neta en activos materiales</t>
  </si>
  <si>
    <t>Otros Productos Diversos</t>
  </si>
  <si>
    <t>Otras Bebidas Alcohólicas</t>
  </si>
  <si>
    <t>16.6. Análisis autonómico de los indicadores de la Industria de la Alimentación, 2014</t>
  </si>
  <si>
    <t>16.7. Participación autonómica en la Industria de la Alimentación, 2014</t>
  </si>
  <si>
    <t>Inversión neta en activos materiales (%)</t>
  </si>
  <si>
    <t>%</t>
  </si>
</sst>
</file>

<file path=xl/styles.xml><?xml version="1.0" encoding="utf-8"?>
<styleSheet xmlns="http://schemas.openxmlformats.org/spreadsheetml/2006/main">
  <numFmts count="16">
    <numFmt numFmtId="164" formatCode="_(* #,##0_);_(* \(#,##0\);_(* &quot;-&quot;_);_(@_)"/>
    <numFmt numFmtId="165" formatCode="#,##0\ "/>
    <numFmt numFmtId="166" formatCode="0.00\ "/>
    <numFmt numFmtId="167" formatCode="0.0"/>
    <numFmt numFmtId="168" formatCode="#,##0.0_);\(#,##0.0\)"/>
    <numFmt numFmtId="169" formatCode="#,##0_);\(#,##0\)"/>
    <numFmt numFmtId="170" formatCode="#,##0.000\ "/>
    <numFmt numFmtId="171" formatCode="#,##0.000"/>
    <numFmt numFmtId="172" formatCode="0.000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__;\–#,##0.0__;0.0__;@__"/>
    <numFmt numFmtId="177" formatCode="#,##0.00__;\–#,##0.00__;0.00__;@__"/>
    <numFmt numFmtId="178" formatCode="#,##0\ \ "/>
    <numFmt numFmtId="179" formatCode="0.00\ \ 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Univers"/>
    </font>
    <font>
      <sz val="10"/>
      <color rgb="FF333333"/>
      <name val="Arial"/>
      <family val="2"/>
    </font>
    <font>
      <sz val="9"/>
      <name val="Arial"/>
      <family val="2"/>
    </font>
    <font>
      <vertAlign val="superscript"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6">
    <xf numFmtId="0" fontId="0" fillId="0" borderId="0"/>
    <xf numFmtId="174" fontId="1" fillId="0" borderId="0" applyFont="0" applyFill="0" applyBorder="0" applyAlignment="0" applyProtection="0"/>
    <xf numFmtId="0" fontId="16" fillId="0" borderId="0"/>
    <xf numFmtId="0" fontId="1" fillId="0" borderId="0"/>
    <xf numFmtId="173" fontId="3" fillId="0" borderId="1">
      <alignment horizontal="right"/>
    </xf>
    <xf numFmtId="0" fontId="3" fillId="0" borderId="0"/>
  </cellStyleXfs>
  <cellXfs count="589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/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3" fillId="0" borderId="2" xfId="0" applyNumberFormat="1" applyFont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8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4" fontId="3" fillId="0" borderId="0" xfId="0" applyNumberFormat="1" applyFont="1" applyFill="1" applyAlignment="1"/>
    <xf numFmtId="4" fontId="3" fillId="0" borderId="0" xfId="0" applyNumberFormat="1" applyFont="1" applyFill="1"/>
    <xf numFmtId="0" fontId="3" fillId="0" borderId="0" xfId="0" applyFont="1" applyFill="1" applyProtection="1"/>
    <xf numFmtId="0" fontId="2" fillId="0" borderId="0" xfId="0" applyFont="1" applyFill="1" applyProtection="1"/>
    <xf numFmtId="168" fontId="3" fillId="0" borderId="0" xfId="0" applyNumberFormat="1" applyFont="1" applyFill="1" applyProtection="1"/>
    <xf numFmtId="4" fontId="2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/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7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Fill="1"/>
    <xf numFmtId="3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3" fillId="0" borderId="0" xfId="0" applyFont="1" applyFill="1" applyBorder="1" applyAlignment="1">
      <alignment horizontal="center" wrapText="1" shrinkToFit="1"/>
    </xf>
    <xf numFmtId="2" fontId="3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170" fontId="3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wrapText="1"/>
    </xf>
    <xf numFmtId="0" fontId="8" fillId="0" borderId="0" xfId="0" applyFont="1" applyFill="1"/>
    <xf numFmtId="2" fontId="8" fillId="0" borderId="0" xfId="0" applyNumberFormat="1" applyFont="1" applyFill="1"/>
    <xf numFmtId="166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75" fontId="3" fillId="2" borderId="0" xfId="0" applyNumberFormat="1" applyFont="1" applyFill="1" applyBorder="1" applyAlignment="1" applyProtection="1">
      <alignment horizontal="right"/>
    </xf>
    <xf numFmtId="17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 applyProtection="1">
      <alignment horizontal="right"/>
    </xf>
    <xf numFmtId="177" fontId="2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0" fillId="2" borderId="0" xfId="0" applyFill="1"/>
    <xf numFmtId="2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Fill="1" applyBorder="1"/>
    <xf numFmtId="175" fontId="3" fillId="2" borderId="6" xfId="0" applyNumberFormat="1" applyFont="1" applyFill="1" applyBorder="1" applyAlignment="1" applyProtection="1">
      <alignment horizontal="right"/>
    </xf>
    <xf numFmtId="177" fontId="3" fillId="2" borderId="6" xfId="0" applyNumberFormat="1" applyFont="1" applyFill="1" applyBorder="1" applyAlignment="1" applyProtection="1">
      <alignment horizontal="right"/>
    </xf>
    <xf numFmtId="177" fontId="3" fillId="2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/>
    <xf numFmtId="175" fontId="3" fillId="2" borderId="9" xfId="0" applyNumberFormat="1" applyFont="1" applyFill="1" applyBorder="1" applyAlignment="1" applyProtection="1">
      <alignment horizontal="right"/>
    </xf>
    <xf numFmtId="177" fontId="3" fillId="2" borderId="9" xfId="0" applyNumberFormat="1" applyFont="1" applyFill="1" applyBorder="1" applyAlignment="1" applyProtection="1">
      <alignment horizontal="right"/>
    </xf>
    <xf numFmtId="177" fontId="3" fillId="2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75" fontId="3" fillId="2" borderId="7" xfId="0" applyNumberFormat="1" applyFont="1" applyFill="1" applyBorder="1" applyAlignment="1" applyProtection="1">
      <alignment horizontal="right"/>
    </xf>
    <xf numFmtId="0" fontId="3" fillId="0" borderId="11" xfId="0" quotePrefix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2" fontId="3" fillId="0" borderId="4" xfId="0" applyNumberFormat="1" applyFont="1" applyBorder="1" applyAlignment="1">
      <alignment vertical="center"/>
    </xf>
    <xf numFmtId="167" fontId="2" fillId="0" borderId="11" xfId="0" quotePrefix="1" applyNumberFormat="1" applyFont="1" applyFill="1" applyBorder="1" applyAlignment="1">
      <alignment horizontal="left"/>
    </xf>
    <xf numFmtId="0" fontId="0" fillId="2" borderId="4" xfId="0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/>
    <xf numFmtId="0" fontId="3" fillId="2" borderId="11" xfId="0" applyFont="1" applyFill="1" applyBorder="1" applyAlignment="1">
      <alignment horizontal="left"/>
    </xf>
    <xf numFmtId="167" fontId="2" fillId="2" borderId="11" xfId="0" quotePrefix="1" applyNumberFormat="1" applyFont="1" applyFill="1" applyBorder="1" applyAlignment="1">
      <alignment horizontal="left"/>
    </xf>
    <xf numFmtId="167" fontId="3" fillId="2" borderId="11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167" fontId="3" fillId="0" borderId="11" xfId="0" applyNumberFormat="1" applyFont="1" applyFill="1" applyBorder="1" applyAlignment="1"/>
    <xf numFmtId="0" fontId="3" fillId="0" borderId="15" xfId="0" applyFont="1" applyFill="1" applyBorder="1"/>
    <xf numFmtId="175" fontId="3" fillId="2" borderId="10" xfId="0" applyNumberFormat="1" applyFont="1" applyFill="1" applyBorder="1" applyAlignment="1" applyProtection="1">
      <alignment horizontal="right"/>
    </xf>
    <xf numFmtId="170" fontId="2" fillId="0" borderId="11" xfId="0" applyNumberFormat="1" applyFont="1" applyFill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0" fontId="3" fillId="0" borderId="11" xfId="0" applyFont="1" applyFill="1" applyBorder="1"/>
    <xf numFmtId="0" fontId="7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0" fillId="0" borderId="11" xfId="0" applyNumberFormat="1" applyBorder="1"/>
    <xf numFmtId="0" fontId="6" fillId="0" borderId="4" xfId="0" applyFont="1" applyFill="1" applyBorder="1"/>
    <xf numFmtId="2" fontId="7" fillId="0" borderId="4" xfId="0" applyNumberFormat="1" applyFont="1" applyFill="1" applyBorder="1"/>
    <xf numFmtId="176" fontId="3" fillId="2" borderId="6" xfId="0" applyNumberFormat="1" applyFont="1" applyFill="1" applyBorder="1" applyAlignment="1" applyProtection="1">
      <alignment horizontal="right"/>
    </xf>
    <xf numFmtId="176" fontId="3" fillId="2" borderId="7" xfId="0" applyNumberFormat="1" applyFont="1" applyFill="1" applyBorder="1" applyAlignment="1" applyProtection="1">
      <alignment horizontal="right"/>
    </xf>
    <xf numFmtId="176" fontId="3" fillId="2" borderId="9" xfId="0" applyNumberFormat="1" applyFont="1" applyFill="1" applyBorder="1" applyAlignment="1" applyProtection="1">
      <alignment horizontal="right"/>
    </xf>
    <xf numFmtId="176" fontId="3" fillId="2" borderId="10" xfId="0" applyNumberFormat="1" applyFont="1" applyFill="1" applyBorder="1" applyAlignment="1" applyProtection="1">
      <alignment horizontal="right"/>
    </xf>
    <xf numFmtId="176" fontId="3" fillId="0" borderId="9" xfId="0" applyNumberFormat="1" applyFont="1" applyFill="1" applyBorder="1" applyAlignment="1" applyProtection="1">
      <alignment horizontal="right"/>
    </xf>
    <xf numFmtId="176" fontId="3" fillId="0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6" fontId="2" fillId="2" borderId="9" xfId="0" applyNumberFormat="1" applyFont="1" applyFill="1" applyBorder="1" applyAlignment="1" applyProtection="1">
      <alignment horizontal="right"/>
    </xf>
    <xf numFmtId="176" fontId="2" fillId="2" borderId="10" xfId="0" applyNumberFormat="1" applyFont="1" applyFill="1" applyBorder="1" applyAlignment="1" applyProtection="1">
      <alignment horizontal="right"/>
    </xf>
    <xf numFmtId="0" fontId="2" fillId="0" borderId="8" xfId="0" applyFont="1" applyBorder="1" applyAlignment="1">
      <alignment vertical="center"/>
    </xf>
    <xf numFmtId="0" fontId="2" fillId="0" borderId="8" xfId="0" quotePrefix="1" applyFont="1" applyFill="1" applyBorder="1" applyAlignment="1">
      <alignment horizontal="left" vertical="center"/>
    </xf>
    <xf numFmtId="0" fontId="2" fillId="0" borderId="15" xfId="0" applyFont="1" applyFill="1" applyBorder="1"/>
    <xf numFmtId="176" fontId="2" fillId="2" borderId="16" xfId="0" applyNumberFormat="1" applyFont="1" applyFill="1" applyBorder="1" applyAlignment="1" applyProtection="1">
      <alignment horizontal="right"/>
    </xf>
    <xf numFmtId="176" fontId="2" fillId="2" borderId="12" xfId="0" applyNumberFormat="1" applyFont="1" applyFill="1" applyBorder="1" applyAlignment="1" applyProtection="1">
      <alignment horizontal="right"/>
    </xf>
    <xf numFmtId="0" fontId="3" fillId="0" borderId="11" xfId="0" quotePrefix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center"/>
    </xf>
    <xf numFmtId="2" fontId="3" fillId="3" borderId="13" xfId="0" quotePrefix="1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2" fontId="3" fillId="3" borderId="14" xfId="0" quotePrefix="1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right"/>
    </xf>
    <xf numFmtId="176" fontId="3" fillId="2" borderId="12" xfId="0" applyNumberFormat="1" applyFont="1" applyFill="1" applyBorder="1" applyAlignment="1" applyProtection="1">
      <alignment horizontal="right"/>
    </xf>
    <xf numFmtId="176" fontId="2" fillId="0" borderId="9" xfId="0" applyNumberFormat="1" applyFont="1" applyFill="1" applyBorder="1" applyAlignment="1" applyProtection="1">
      <alignment horizontal="right"/>
    </xf>
    <xf numFmtId="176" fontId="2" fillId="0" borderId="10" xfId="0" applyNumberFormat="1" applyFont="1" applyFill="1" applyBorder="1" applyAlignment="1" applyProtection="1">
      <alignment horizontal="right"/>
    </xf>
    <xf numFmtId="2" fontId="3" fillId="0" borderId="11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8" xfId="0" applyBorder="1"/>
    <xf numFmtId="0" fontId="2" fillId="0" borderId="8" xfId="0" applyFont="1" applyFill="1" applyBorder="1"/>
    <xf numFmtId="0" fontId="3" fillId="0" borderId="11" xfId="0" applyFont="1" applyFill="1" applyBorder="1" applyAlignment="1"/>
    <xf numFmtId="0" fontId="0" fillId="0" borderId="15" xfId="0" applyBorder="1"/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/>
    </xf>
    <xf numFmtId="176" fontId="3" fillId="0" borderId="16" xfId="0" applyNumberFormat="1" applyFont="1" applyFill="1" applyBorder="1" applyAlignment="1" applyProtection="1">
      <alignment horizontal="right"/>
    </xf>
    <xf numFmtId="176" fontId="3" fillId="0" borderId="12" xfId="0" applyNumberFormat="1" applyFont="1" applyFill="1" applyBorder="1" applyAlignment="1" applyProtection="1">
      <alignment horizontal="right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 applyAlignment="1"/>
    <xf numFmtId="4" fontId="7" fillId="0" borderId="4" xfId="0" applyNumberFormat="1" applyFont="1" applyFill="1" applyBorder="1" applyAlignment="1"/>
    <xf numFmtId="170" fontId="3" fillId="3" borderId="0" xfId="0" applyNumberFormat="1" applyFont="1" applyFill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2" fontId="3" fillId="2" borderId="0" xfId="0" applyNumberFormat="1" applyFont="1" applyFill="1" applyBorder="1"/>
    <xf numFmtId="0" fontId="3" fillId="2" borderId="0" xfId="0" applyFont="1" applyFill="1" applyBorder="1"/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/>
    <xf numFmtId="2" fontId="3" fillId="0" borderId="0" xfId="0" applyNumberFormat="1" applyFont="1" applyFill="1" applyAlignment="1"/>
    <xf numFmtId="177" fontId="3" fillId="0" borderId="6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71" fontId="3" fillId="0" borderId="0" xfId="2" applyNumberFormat="1" applyFont="1" applyAlignment="1">
      <alignment horizontal="left" vertical="justify" wrapText="1"/>
    </xf>
    <xf numFmtId="171" fontId="3" fillId="0" borderId="0" xfId="2" applyNumberFormat="1" applyFont="1" applyFill="1" applyAlignment="1">
      <alignment horizontal="left" vertical="justify" wrapText="1"/>
    </xf>
    <xf numFmtId="0" fontId="3" fillId="0" borderId="8" xfId="0" applyFont="1" applyFill="1" applyBorder="1" applyAlignment="1">
      <alignment horizontal="left" vertical="justify" wrapText="1"/>
    </xf>
    <xf numFmtId="2" fontId="3" fillId="3" borderId="2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11" xfId="0" quotePrefix="1" applyFont="1" applyFill="1" applyBorder="1" applyAlignment="1">
      <alignment horizontal="left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4" xfId="0" applyNumberFormat="1" applyFont="1" applyFill="1" applyBorder="1" applyAlignment="1">
      <alignment vertical="center"/>
    </xf>
    <xf numFmtId="167" fontId="3" fillId="2" borderId="0" xfId="0" applyNumberFormat="1" applyFont="1" applyFill="1"/>
    <xf numFmtId="2" fontId="3" fillId="0" borderId="7" xfId="0" quotePrefix="1" applyNumberFormat="1" applyFont="1" applyFill="1" applyBorder="1" applyAlignment="1">
      <alignment horizontal="center" vertical="center"/>
    </xf>
    <xf numFmtId="2" fontId="3" fillId="3" borderId="20" xfId="0" quotePrefix="1" applyNumberFormat="1" applyFont="1" applyFill="1" applyBorder="1" applyAlignment="1">
      <alignment horizontal="center" vertical="center"/>
    </xf>
    <xf numFmtId="2" fontId="3" fillId="3" borderId="21" xfId="0" quotePrefix="1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right"/>
    </xf>
    <xf numFmtId="2" fontId="3" fillId="0" borderId="0" xfId="0" quotePrefix="1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 applyProtection="1">
      <alignment horizontal="right"/>
    </xf>
    <xf numFmtId="176" fontId="3" fillId="2" borderId="23" xfId="0" applyNumberFormat="1" applyFont="1" applyFill="1" applyBorder="1" applyAlignment="1" applyProtection="1">
      <alignment horizontal="right"/>
    </xf>
    <xf numFmtId="175" fontId="2" fillId="2" borderId="0" xfId="0" applyNumberFormat="1" applyFont="1" applyFill="1" applyBorder="1" applyAlignment="1" applyProtection="1">
      <alignment horizontal="right"/>
    </xf>
    <xf numFmtId="177" fontId="2" fillId="2" borderId="0" xfId="0" applyNumberFormat="1" applyFont="1" applyFill="1" applyBorder="1" applyAlignment="1" applyProtection="1">
      <alignment horizontal="right"/>
    </xf>
    <xf numFmtId="167" fontId="2" fillId="2" borderId="0" xfId="0" quotePrefix="1" applyNumberFormat="1" applyFont="1" applyFill="1" applyBorder="1" applyAlignment="1">
      <alignment horizontal="left"/>
    </xf>
    <xf numFmtId="167" fontId="3" fillId="0" borderId="6" xfId="0" applyNumberFormat="1" applyFont="1" applyFill="1" applyBorder="1"/>
    <xf numFmtId="167" fontId="3" fillId="0" borderId="9" xfId="0" applyNumberFormat="1" applyFont="1" applyFill="1" applyBorder="1"/>
    <xf numFmtId="0" fontId="3" fillId="0" borderId="5" xfId="0" applyFont="1" applyBorder="1"/>
    <xf numFmtId="0" fontId="3" fillId="0" borderId="8" xfId="0" applyFont="1" applyBorder="1"/>
    <xf numFmtId="177" fontId="3" fillId="0" borderId="5" xfId="0" applyNumberFormat="1" applyFont="1" applyFill="1" applyBorder="1" applyAlignment="1" applyProtection="1">
      <alignment horizontal="right"/>
    </xf>
    <xf numFmtId="177" fontId="3" fillId="2" borderId="8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49" fontId="2" fillId="3" borderId="15" xfId="0" applyNumberFormat="1" applyFont="1" applyFill="1" applyBorder="1" applyAlignment="1">
      <alignment horizontal="left"/>
    </xf>
    <xf numFmtId="175" fontId="2" fillId="3" borderId="16" xfId="0" applyNumberFormat="1" applyFont="1" applyFill="1" applyBorder="1" applyAlignment="1" applyProtection="1">
      <alignment horizontal="right"/>
    </xf>
    <xf numFmtId="177" fontId="2" fillId="3" borderId="16" xfId="0" applyNumberFormat="1" applyFont="1" applyFill="1" applyBorder="1" applyAlignment="1" applyProtection="1">
      <alignment horizontal="right"/>
    </xf>
    <xf numFmtId="177" fontId="2" fillId="3" borderId="12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>
      <alignment horizontal="center" vertical="center"/>
    </xf>
    <xf numFmtId="166" fontId="3" fillId="3" borderId="13" xfId="0" applyNumberFormat="1" applyFont="1" applyFill="1" applyBorder="1" applyAlignment="1">
      <alignment horizontal="center" vertical="center"/>
    </xf>
    <xf numFmtId="0" fontId="2" fillId="3" borderId="15" xfId="0" applyFont="1" applyFill="1" applyBorder="1"/>
    <xf numFmtId="2" fontId="3" fillId="0" borderId="6" xfId="0" applyNumberFormat="1" applyFont="1" applyFill="1" applyBorder="1" applyAlignment="1">
      <alignment horizontal="right" indent="1"/>
    </xf>
    <xf numFmtId="2" fontId="3" fillId="0" borderId="9" xfId="0" applyNumberFormat="1" applyFont="1" applyFill="1" applyBorder="1" applyAlignment="1">
      <alignment horizontal="right" indent="1"/>
    </xf>
    <xf numFmtId="2" fontId="2" fillId="3" borderId="16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wrapText="1"/>
    </xf>
    <xf numFmtId="175" fontId="2" fillId="3" borderId="12" xfId="0" applyNumberFormat="1" applyFont="1" applyFill="1" applyBorder="1" applyAlignment="1" applyProtection="1">
      <alignment horizontal="right"/>
    </xf>
    <xf numFmtId="176" fontId="2" fillId="3" borderId="16" xfId="0" applyNumberFormat="1" applyFont="1" applyFill="1" applyBorder="1" applyAlignment="1" applyProtection="1">
      <alignment horizontal="right"/>
    </xf>
    <xf numFmtId="176" fontId="2" fillId="3" borderId="12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 applyProtection="1">
      <alignment horizontal="center" vertical="center"/>
    </xf>
    <xf numFmtId="168" fontId="3" fillId="3" borderId="14" xfId="0" applyNumberFormat="1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0" borderId="0" xfId="0" applyBorder="1"/>
    <xf numFmtId="168" fontId="3" fillId="0" borderId="0" xfId="0" applyNumberFormat="1" applyFont="1" applyFill="1" applyBorder="1"/>
    <xf numFmtId="176" fontId="3" fillId="0" borderId="11" xfId="0" applyNumberFormat="1" applyFont="1" applyFill="1" applyBorder="1" applyAlignment="1" applyProtection="1">
      <alignment horizontal="right"/>
    </xf>
    <xf numFmtId="176" fontId="3" fillId="0" borderId="7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0" fontId="3" fillId="3" borderId="7" xfId="0" applyFont="1" applyFill="1" applyBorder="1" applyAlignment="1">
      <alignment horizontal="center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1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7" fontId="3" fillId="3" borderId="13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8"/>
    </xf>
    <xf numFmtId="3" fontId="3" fillId="0" borderId="0" xfId="0" applyNumberFormat="1" applyFont="1" applyFill="1" applyAlignment="1">
      <alignment horizontal="left" indent="8"/>
    </xf>
    <xf numFmtId="0" fontId="3" fillId="0" borderId="0" xfId="0" applyFont="1" applyFill="1" applyAlignment="1">
      <alignment horizontal="left" indent="8"/>
    </xf>
    <xf numFmtId="2" fontId="3" fillId="0" borderId="0" xfId="0" applyNumberFormat="1" applyFont="1" applyFill="1" applyAlignment="1">
      <alignment horizontal="left" indent="8"/>
    </xf>
    <xf numFmtId="0" fontId="3" fillId="0" borderId="8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" fillId="3" borderId="15" xfId="0" applyFont="1" applyFill="1" applyBorder="1" applyAlignment="1">
      <alignment vertical="center"/>
    </xf>
    <xf numFmtId="171" fontId="3" fillId="0" borderId="0" xfId="2" applyNumberFormat="1" applyFont="1" applyAlignment="1">
      <alignment horizontal="left" wrapText="1"/>
    </xf>
    <xf numFmtId="176" fontId="2" fillId="4" borderId="16" xfId="0" applyNumberFormat="1" applyFont="1" applyFill="1" applyBorder="1" applyAlignment="1" applyProtection="1">
      <alignment horizontal="right"/>
    </xf>
    <xf numFmtId="176" fontId="2" fillId="4" borderId="10" xfId="0" applyNumberFormat="1" applyFont="1" applyFill="1" applyBorder="1" applyAlignment="1" applyProtection="1">
      <alignment horizontal="right"/>
    </xf>
    <xf numFmtId="171" fontId="3" fillId="0" borderId="0" xfId="2" applyNumberFormat="1" applyFont="1" applyFill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8" xfId="0" quotePrefix="1" applyFont="1" applyFill="1" applyBorder="1" applyAlignment="1">
      <alignment horizontal="left"/>
    </xf>
    <xf numFmtId="0" fontId="2" fillId="3" borderId="15" xfId="0" applyFont="1" applyFill="1" applyBorder="1" applyAlignment="1"/>
    <xf numFmtId="176" fontId="2" fillId="4" borderId="12" xfId="0" applyNumberFormat="1" applyFont="1" applyFill="1" applyBorder="1" applyAlignment="1" applyProtection="1">
      <alignment horizontal="right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" fontId="3" fillId="3" borderId="24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2" fillId="3" borderId="15" xfId="0" applyFont="1" applyFill="1" applyBorder="1" applyAlignment="1">
      <alignment horizontal="left" indent="1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Fill="1" applyBorder="1" applyAlignment="1">
      <alignment horizontal="right" indent="1"/>
    </xf>
    <xf numFmtId="4" fontId="2" fillId="3" borderId="12" xfId="0" applyNumberFormat="1" applyFont="1" applyFill="1" applyBorder="1" applyAlignment="1" applyProtection="1">
      <alignment horizontal="right" indent="2"/>
    </xf>
    <xf numFmtId="4" fontId="3" fillId="2" borderId="7" xfId="0" applyNumberFormat="1" applyFont="1" applyFill="1" applyBorder="1" applyAlignment="1" applyProtection="1">
      <alignment horizontal="right" indent="2"/>
    </xf>
    <xf numFmtId="4" fontId="0" fillId="0" borderId="7" xfId="0" applyNumberFormat="1" applyBorder="1" applyAlignment="1">
      <alignment horizontal="right" indent="2"/>
    </xf>
    <xf numFmtId="4" fontId="3" fillId="2" borderId="10" xfId="0" applyNumberFormat="1" applyFont="1" applyFill="1" applyBorder="1" applyAlignment="1" applyProtection="1">
      <alignment horizontal="right" indent="2"/>
    </xf>
    <xf numFmtId="4" fontId="0" fillId="0" borderId="10" xfId="0" applyNumberFormat="1" applyBorder="1" applyAlignment="1">
      <alignment horizontal="right" indent="2"/>
    </xf>
    <xf numFmtId="1" fontId="3" fillId="3" borderId="5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horizontal="center" vertical="top"/>
    </xf>
    <xf numFmtId="1" fontId="3" fillId="3" borderId="16" xfId="0" applyNumberFormat="1" applyFont="1" applyFill="1" applyBorder="1" applyAlignment="1">
      <alignment horizontal="center" vertical="top"/>
    </xf>
    <xf numFmtId="0" fontId="5" fillId="0" borderId="0" xfId="5" applyFont="1" applyFill="1" applyAlignment="1"/>
    <xf numFmtId="0" fontId="2" fillId="3" borderId="15" xfId="5" applyFont="1" applyFill="1" applyBorder="1"/>
    <xf numFmtId="177" fontId="2" fillId="3" borderId="16" xfId="5" applyNumberFormat="1" applyFont="1" applyFill="1" applyBorder="1" applyAlignment="1" applyProtection="1">
      <alignment horizontal="right"/>
    </xf>
    <xf numFmtId="177" fontId="2" fillId="3" borderId="12" xfId="5" applyNumberFormat="1" applyFont="1" applyFill="1" applyBorder="1" applyAlignment="1" applyProtection="1">
      <alignment horizontal="right"/>
    </xf>
    <xf numFmtId="0" fontId="17" fillId="0" borderId="0" xfId="5" applyFont="1"/>
    <xf numFmtId="0" fontId="3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5" applyFont="1" applyFill="1" applyBorder="1"/>
    <xf numFmtId="0" fontId="1" fillId="0" borderId="0" xfId="5" applyFont="1" applyFill="1" applyAlignment="1"/>
    <xf numFmtId="0" fontId="1" fillId="3" borderId="5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1" fillId="3" borderId="8" xfId="5" applyFont="1" applyFill="1" applyBorder="1" applyAlignment="1">
      <alignment horizontal="center" vertical="center"/>
    </xf>
    <xf numFmtId="0" fontId="1" fillId="3" borderId="15" xfId="5" applyFont="1" applyFill="1" applyBorder="1" applyAlignment="1">
      <alignment vertical="center"/>
    </xf>
    <xf numFmtId="0" fontId="1" fillId="3" borderId="13" xfId="5" applyFont="1" applyFill="1" applyBorder="1" applyAlignment="1">
      <alignment horizontal="center" vertical="center"/>
    </xf>
    <xf numFmtId="0" fontId="1" fillId="3" borderId="14" xfId="5" applyFont="1" applyFill="1" applyBorder="1" applyAlignment="1">
      <alignment horizontal="center" vertical="center"/>
    </xf>
    <xf numFmtId="0" fontId="1" fillId="0" borderId="5" xfId="5" applyFont="1" applyFill="1" applyBorder="1"/>
    <xf numFmtId="177" fontId="1" fillId="2" borderId="6" xfId="5" applyNumberFormat="1" applyFont="1" applyFill="1" applyBorder="1" applyAlignment="1" applyProtection="1">
      <alignment horizontal="right"/>
    </xf>
    <xf numFmtId="177" fontId="1" fillId="2" borderId="7" xfId="5" applyNumberFormat="1" applyFont="1" applyFill="1" applyBorder="1" applyAlignment="1" applyProtection="1">
      <alignment horizontal="right"/>
    </xf>
    <xf numFmtId="0" fontId="1" fillId="0" borderId="8" xfId="5" applyFont="1" applyFill="1" applyBorder="1"/>
    <xf numFmtId="177" fontId="1" fillId="2" borderId="9" xfId="5" applyNumberFormat="1" applyFont="1" applyFill="1" applyBorder="1" applyAlignment="1" applyProtection="1">
      <alignment horizontal="right"/>
    </xf>
    <xf numFmtId="177" fontId="1" fillId="2" borderId="10" xfId="5" applyNumberFormat="1" applyFont="1" applyFill="1" applyBorder="1" applyAlignment="1" applyProtection="1">
      <alignment horizontal="right"/>
    </xf>
    <xf numFmtId="2" fontId="1" fillId="0" borderId="0" xfId="5" applyNumberFormat="1" applyFont="1" applyFill="1" applyAlignment="1"/>
    <xf numFmtId="4" fontId="1" fillId="0" borderId="8" xfId="5" applyNumberFormat="1" applyFont="1" applyFill="1" applyBorder="1"/>
    <xf numFmtId="0" fontId="18" fillId="0" borderId="8" xfId="5" applyFont="1" applyFill="1" applyBorder="1"/>
    <xf numFmtId="0" fontId="1" fillId="2" borderId="11" xfId="5" applyFont="1" applyFill="1" applyBorder="1"/>
    <xf numFmtId="177" fontId="1" fillId="2" borderId="11" xfId="5" applyNumberFormat="1" applyFont="1" applyFill="1" applyBorder="1"/>
    <xf numFmtId="0" fontId="1" fillId="0" borderId="11" xfId="5" applyFont="1" applyFill="1" applyBorder="1" applyAlignment="1"/>
    <xf numFmtId="0" fontId="1" fillId="0" borderId="0" xfId="5" applyFont="1" applyFill="1" applyBorder="1" applyAlignment="1"/>
    <xf numFmtId="0" fontId="1" fillId="0" borderId="4" xfId="5" applyFont="1" applyFill="1" applyBorder="1" applyAlignment="1"/>
    <xf numFmtId="0" fontId="1" fillId="3" borderId="8" xfId="5" applyFont="1" applyFill="1" applyBorder="1" applyAlignment="1">
      <alignment vertical="center"/>
    </xf>
    <xf numFmtId="0" fontId="10" fillId="0" borderId="11" xfId="5" applyFont="1" applyFill="1" applyBorder="1"/>
    <xf numFmtId="0" fontId="1" fillId="0" borderId="11" xfId="5" applyFont="1" applyFill="1" applyBorder="1"/>
    <xf numFmtId="169" fontId="1" fillId="0" borderId="11" xfId="5" applyNumberFormat="1" applyFont="1" applyFill="1" applyBorder="1"/>
    <xf numFmtId="167" fontId="9" fillId="0" borderId="11" xfId="5" applyNumberFormat="1" applyFont="1" applyFill="1" applyBorder="1" applyAlignment="1">
      <alignment horizontal="center"/>
    </xf>
    <xf numFmtId="0" fontId="19" fillId="0" borderId="0" xfId="5" applyFont="1" applyFill="1" applyAlignment="1">
      <alignment horizontal="left"/>
    </xf>
    <xf numFmtId="0" fontId="1" fillId="0" borderId="0" xfId="5" applyFont="1" applyFill="1" applyAlignment="1">
      <alignment horizontal="left"/>
    </xf>
    <xf numFmtId="0" fontId="1" fillId="3" borderId="7" xfId="0" applyFont="1" applyFill="1" applyBorder="1" applyAlignment="1">
      <alignment horizontal="center" wrapText="1" shrinkToFit="1"/>
    </xf>
    <xf numFmtId="0" fontId="1" fillId="3" borderId="10" xfId="0" applyFont="1" applyFill="1" applyBorder="1" applyAlignment="1">
      <alignment horizontal="center" wrapText="1" shrinkToFit="1"/>
    </xf>
    <xf numFmtId="1" fontId="1" fillId="3" borderId="12" xfId="0" applyNumberFormat="1" applyFont="1" applyFill="1" applyBorder="1" applyAlignment="1">
      <alignment horizontal="center"/>
    </xf>
    <xf numFmtId="0" fontId="1" fillId="0" borderId="5" xfId="0" applyFont="1" applyFill="1" applyBorder="1"/>
    <xf numFmtId="178" fontId="1" fillId="0" borderId="6" xfId="3" applyNumberFormat="1" applyFont="1" applyBorder="1" applyAlignment="1">
      <alignment horizontal="right" vertical="center"/>
    </xf>
    <xf numFmtId="177" fontId="1" fillId="2" borderId="6" xfId="0" applyNumberFormat="1" applyFont="1" applyFill="1" applyBorder="1" applyAlignment="1" applyProtection="1">
      <alignment horizontal="right"/>
    </xf>
    <xf numFmtId="179" fontId="1" fillId="0" borderId="7" xfId="3" applyNumberFormat="1" applyFont="1" applyBorder="1" applyAlignment="1">
      <alignment vertical="center"/>
    </xf>
    <xf numFmtId="0" fontId="1" fillId="0" borderId="8" xfId="0" applyFont="1" applyFill="1" applyBorder="1"/>
    <xf numFmtId="178" fontId="1" fillId="0" borderId="9" xfId="3" applyNumberFormat="1" applyFont="1" applyBorder="1" applyAlignment="1">
      <alignment horizontal="right" vertical="center"/>
    </xf>
    <xf numFmtId="177" fontId="1" fillId="2" borderId="9" xfId="0" applyNumberFormat="1" applyFont="1" applyFill="1" applyBorder="1" applyAlignment="1" applyProtection="1">
      <alignment horizontal="right"/>
    </xf>
    <xf numFmtId="179" fontId="1" fillId="0" borderId="10" xfId="3" applyNumberFormat="1" applyFont="1" applyBorder="1" applyAlignment="1">
      <alignment vertical="center"/>
    </xf>
    <xf numFmtId="0" fontId="1" fillId="0" borderId="8" xfId="0" quotePrefix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177" fontId="1" fillId="0" borderId="10" xfId="0" applyNumberFormat="1" applyFont="1" applyFill="1" applyBorder="1" applyAlignment="1" applyProtection="1">
      <alignment horizontal="right"/>
    </xf>
    <xf numFmtId="3" fontId="1" fillId="0" borderId="9" xfId="0" applyNumberFormat="1" applyFont="1" applyFill="1" applyBorder="1" applyAlignment="1">
      <alignment horizontal="center"/>
    </xf>
    <xf numFmtId="175" fontId="1" fillId="2" borderId="9" xfId="0" applyNumberFormat="1" applyFont="1" applyFill="1" applyBorder="1" applyAlignment="1" applyProtection="1">
      <alignment horizontal="right"/>
    </xf>
    <xf numFmtId="177" fontId="1" fillId="2" borderId="10" xfId="0" applyNumberFormat="1" applyFont="1" applyFill="1" applyBorder="1" applyAlignment="1" applyProtection="1">
      <alignment horizontal="right"/>
    </xf>
    <xf numFmtId="49" fontId="2" fillId="0" borderId="15" xfId="0" applyNumberFormat="1" applyFont="1" applyFill="1" applyBorder="1" applyAlignment="1">
      <alignment horizontal="left"/>
    </xf>
    <xf numFmtId="175" fontId="2" fillId="2" borderId="16" xfId="0" applyNumberFormat="1" applyFont="1" applyFill="1" applyBorder="1" applyAlignment="1" applyProtection="1">
      <alignment horizontal="right"/>
    </xf>
    <xf numFmtId="177" fontId="2" fillId="2" borderId="16" xfId="0" applyNumberFormat="1" applyFont="1" applyFill="1" applyBorder="1" applyAlignment="1" applyProtection="1">
      <alignment horizontal="right"/>
    </xf>
    <xf numFmtId="177" fontId="2" fillId="0" borderId="12" xfId="0" applyNumberFormat="1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175" fontId="1" fillId="2" borderId="7" xfId="0" applyNumberFormat="1" applyFont="1" applyFill="1" applyBorder="1" applyAlignment="1" applyProtection="1">
      <alignment horizontal="right"/>
    </xf>
    <xf numFmtId="0" fontId="1" fillId="0" borderId="11" xfId="0" quotePrefix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/>
    <xf numFmtId="179" fontId="1" fillId="0" borderId="11" xfId="3" applyNumberFormat="1" applyFont="1" applyBorder="1" applyAlignment="1">
      <alignment vertical="center"/>
    </xf>
    <xf numFmtId="0" fontId="1" fillId="0" borderId="0" xfId="0" applyFont="1" applyFill="1" applyBorder="1" applyAlignment="1"/>
    <xf numFmtId="179" fontId="1" fillId="0" borderId="0" xfId="3" applyNumberFormat="1" applyFont="1" applyBorder="1" applyAlignment="1">
      <alignment vertical="center"/>
    </xf>
    <xf numFmtId="0" fontId="1" fillId="0" borderId="0" xfId="0" applyFont="1" applyFill="1" applyBorder="1"/>
    <xf numFmtId="177" fontId="1" fillId="2" borderId="0" xfId="0" applyNumberFormat="1" applyFont="1" applyFill="1" applyBorder="1" applyAlignment="1" applyProtection="1">
      <alignment horizontal="right"/>
    </xf>
    <xf numFmtId="177" fontId="2" fillId="2" borderId="12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/>
    <xf numFmtId="0" fontId="1" fillId="3" borderId="13" xfId="0" applyFont="1" applyFill="1" applyBorder="1" applyAlignment="1">
      <alignment horizontal="center"/>
    </xf>
    <xf numFmtId="167" fontId="1" fillId="3" borderId="13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177" fontId="1" fillId="2" borderId="11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/>
    <xf numFmtId="167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177" fontId="1" fillId="0" borderId="6" xfId="0" applyNumberFormat="1" applyFont="1" applyFill="1" applyBorder="1" applyAlignment="1" applyProtection="1">
      <alignment horizontal="right"/>
    </xf>
    <xf numFmtId="175" fontId="1" fillId="2" borderId="6" xfId="0" applyNumberFormat="1" applyFont="1" applyFill="1" applyBorder="1" applyAlignment="1" applyProtection="1">
      <alignment horizontal="right"/>
    </xf>
    <xf numFmtId="177" fontId="1" fillId="2" borderId="7" xfId="0" applyNumberFormat="1" applyFont="1" applyFill="1" applyBorder="1" applyAlignment="1" applyProtection="1">
      <alignment horizontal="right"/>
    </xf>
    <xf numFmtId="177" fontId="1" fillId="0" borderId="9" xfId="0" applyNumberFormat="1" applyFont="1" applyFill="1" applyBorder="1" applyAlignment="1" applyProtection="1">
      <alignment horizontal="right"/>
    </xf>
    <xf numFmtId="167" fontId="1" fillId="0" borderId="11" xfId="0" applyNumberFormat="1" applyFont="1" applyFill="1" applyBorder="1" applyAlignment="1"/>
    <xf numFmtId="167" fontId="1" fillId="0" borderId="0" xfId="0" applyNumberFormat="1" applyFont="1" applyFill="1" applyBorder="1" applyAlignment="1"/>
    <xf numFmtId="175" fontId="1" fillId="0" borderId="0" xfId="0" applyNumberFormat="1" applyFont="1" applyFill="1"/>
    <xf numFmtId="0" fontId="1" fillId="0" borderId="0" xfId="0" applyFont="1" applyFill="1" applyAlignment="1"/>
    <xf numFmtId="3" fontId="1" fillId="0" borderId="0" xfId="0" applyNumberFormat="1" applyFont="1" applyFill="1" applyAlignment="1"/>
    <xf numFmtId="0" fontId="1" fillId="3" borderId="11" xfId="0" applyFont="1" applyFill="1" applyBorder="1" applyAlignment="1">
      <alignment horizontal="center"/>
    </xf>
    <xf numFmtId="0" fontId="20" fillId="5" borderId="0" xfId="0" applyFont="1" applyFill="1"/>
    <xf numFmtId="0" fontId="1" fillId="3" borderId="8" xfId="0" applyFont="1" applyFill="1" applyBorder="1" applyAlignment="1">
      <alignment horizontal="center"/>
    </xf>
    <xf numFmtId="0" fontId="1" fillId="3" borderId="15" xfId="0" applyFont="1" applyFill="1" applyBorder="1"/>
    <xf numFmtId="165" fontId="1" fillId="3" borderId="13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175" fontId="1" fillId="2" borderId="10" xfId="0" applyNumberFormat="1" applyFont="1" applyFill="1" applyBorder="1" applyAlignment="1" applyProtection="1">
      <alignment horizontal="right"/>
    </xf>
    <xf numFmtId="0" fontId="1" fillId="0" borderId="8" xfId="0" applyFont="1" applyBorder="1" applyAlignment="1">
      <alignment vertical="center"/>
    </xf>
    <xf numFmtId="175" fontId="2" fillId="2" borderId="12" xfId="0" applyNumberFormat="1" applyFont="1" applyFill="1" applyBorder="1" applyAlignment="1" applyProtection="1">
      <alignment horizontal="right"/>
    </xf>
    <xf numFmtId="175" fontId="1" fillId="0" borderId="0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>
      <alignment horizontal="left" indent="1"/>
    </xf>
    <xf numFmtId="0" fontId="1" fillId="0" borderId="11" xfId="0" applyFont="1" applyFill="1" applyBorder="1"/>
    <xf numFmtId="0" fontId="1" fillId="0" borderId="0" xfId="0" applyFont="1" applyFill="1" applyBorder="1" applyAlignment="1">
      <alignment horizontal="center"/>
    </xf>
    <xf numFmtId="175" fontId="1" fillId="2" borderId="0" xfId="0" applyNumberFormat="1" applyFont="1" applyFill="1" applyBorder="1" applyAlignment="1" applyProtection="1">
      <alignment horizontal="right"/>
    </xf>
    <xf numFmtId="3" fontId="18" fillId="0" borderId="0" xfId="3" applyNumberFormat="1" applyFont="1" applyBorder="1" applyAlignment="1">
      <alignment horizontal="center" vertical="center"/>
    </xf>
    <xf numFmtId="165" fontId="18" fillId="0" borderId="0" xfId="3" applyNumberFormat="1" applyFont="1" applyBorder="1" applyAlignment="1">
      <alignment vertical="center"/>
    </xf>
    <xf numFmtId="0" fontId="1" fillId="3" borderId="15" xfId="0" applyFont="1" applyFill="1" applyBorder="1" applyAlignment="1">
      <alignment horizontal="center"/>
    </xf>
    <xf numFmtId="2" fontId="1" fillId="0" borderId="11" xfId="0" applyNumberFormat="1" applyFont="1" applyFill="1" applyBorder="1"/>
    <xf numFmtId="2" fontId="1" fillId="0" borderId="0" xfId="0" applyNumberFormat="1" applyFont="1" applyFill="1"/>
    <xf numFmtId="165" fontId="1" fillId="3" borderId="16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/>
    </xf>
    <xf numFmtId="49" fontId="1" fillId="3" borderId="26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left" indent="4"/>
    </xf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3" fontId="1" fillId="3" borderId="24" xfId="0" applyNumberFormat="1" applyFont="1" applyFill="1" applyBorder="1" applyAlignment="1">
      <alignment horizontal="center" wrapText="1"/>
    </xf>
    <xf numFmtId="3" fontId="1" fillId="3" borderId="26" xfId="0" applyNumberFormat="1" applyFont="1" applyFill="1" applyBorder="1" applyAlignment="1">
      <alignment horizontal="center" wrapText="1"/>
    </xf>
    <xf numFmtId="3" fontId="2" fillId="3" borderId="24" xfId="0" applyNumberFormat="1" applyFont="1" applyFill="1" applyBorder="1" applyAlignment="1">
      <alignment horizontal="center" wrapText="1"/>
    </xf>
    <xf numFmtId="3" fontId="2" fillId="3" borderId="25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3" fontId="3" fillId="3" borderId="26" xfId="0" applyNumberFormat="1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175" fontId="1" fillId="2" borderId="10" xfId="0" applyNumberFormat="1" applyFont="1" applyFill="1" applyBorder="1" applyAlignment="1" applyProtection="1">
      <alignment horizontal="center"/>
    </xf>
    <xf numFmtId="175" fontId="1" fillId="2" borderId="0" xfId="0" applyNumberFormat="1" applyFont="1" applyFill="1" applyBorder="1" applyAlignment="1" applyProtection="1">
      <alignment horizontal="center"/>
    </xf>
    <xf numFmtId="175" fontId="2" fillId="2" borderId="12" xfId="0" applyNumberFormat="1" applyFont="1" applyFill="1" applyBorder="1" applyAlignment="1" applyProtection="1">
      <alignment horizontal="center"/>
    </xf>
    <xf numFmtId="175" fontId="2" fillId="2" borderId="4" xfId="0" applyNumberFormat="1" applyFont="1" applyFill="1" applyBorder="1" applyAlignment="1" applyProtection="1">
      <alignment horizontal="center"/>
    </xf>
    <xf numFmtId="165" fontId="1" fillId="3" borderId="14" xfId="0" applyNumberFormat="1" applyFont="1" applyFill="1" applyBorder="1" applyAlignment="1">
      <alignment horizontal="center"/>
    </xf>
    <xf numFmtId="165" fontId="1" fillId="3" borderId="31" xfId="0" applyNumberFormat="1" applyFont="1" applyFill="1" applyBorder="1" applyAlignment="1">
      <alignment horizontal="center"/>
    </xf>
    <xf numFmtId="165" fontId="1" fillId="3" borderId="24" xfId="0" applyNumberFormat="1" applyFont="1" applyFill="1" applyBorder="1" applyAlignment="1">
      <alignment horizontal="center" wrapText="1"/>
    </xf>
    <xf numFmtId="0" fontId="0" fillId="3" borderId="25" xfId="0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165" fontId="1" fillId="3" borderId="20" xfId="0" applyNumberFormat="1" applyFont="1" applyFill="1" applyBorder="1" applyAlignment="1">
      <alignment horizontal="center" vertical="center" wrapText="1"/>
    </xf>
    <xf numFmtId="165" fontId="1" fillId="3" borderId="30" xfId="0" applyNumberFormat="1" applyFont="1" applyFill="1" applyBorder="1" applyAlignment="1">
      <alignment horizontal="center" vertical="center" wrapText="1"/>
    </xf>
    <xf numFmtId="165" fontId="1" fillId="3" borderId="20" xfId="0" applyNumberFormat="1" applyFont="1" applyFill="1" applyBorder="1" applyAlignment="1">
      <alignment horizontal="center" wrapText="1"/>
    </xf>
    <xf numFmtId="0" fontId="0" fillId="3" borderId="30" xfId="0" applyFill="1" applyBorder="1"/>
    <xf numFmtId="0" fontId="1" fillId="3" borderId="2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75" fontId="1" fillId="0" borderId="7" xfId="0" applyNumberFormat="1" applyFont="1" applyFill="1" applyBorder="1" applyAlignment="1" applyProtection="1">
      <alignment horizontal="center"/>
    </xf>
    <xf numFmtId="175" fontId="1" fillId="0" borderId="11" xfId="0" applyNumberFormat="1" applyFont="1" applyFill="1" applyBorder="1" applyAlignment="1" applyProtection="1">
      <alignment horizontal="center"/>
    </xf>
    <xf numFmtId="165" fontId="1" fillId="3" borderId="6" xfId="0" applyNumberFormat="1" applyFont="1" applyFill="1" applyBorder="1" applyAlignment="1">
      <alignment horizontal="center" wrapText="1"/>
    </xf>
    <xf numFmtId="165" fontId="1" fillId="3" borderId="30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5" fontId="1" fillId="3" borderId="27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3" fillId="3" borderId="27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65" fontId="3" fillId="3" borderId="3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 applyProtection="1">
      <alignment horizontal="center"/>
    </xf>
    <xf numFmtId="175" fontId="1" fillId="0" borderId="0" xfId="0" applyNumberFormat="1" applyFont="1" applyFill="1" applyBorder="1" applyAlignment="1" applyProtection="1">
      <alignment horizontal="center"/>
    </xf>
    <xf numFmtId="0" fontId="0" fillId="3" borderId="30" xfId="0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/>
    </xf>
    <xf numFmtId="177" fontId="1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center" wrapText="1"/>
    </xf>
    <xf numFmtId="2" fontId="1" fillId="3" borderId="9" xfId="0" applyNumberFormat="1" applyFont="1" applyFill="1" applyBorder="1" applyAlignment="1">
      <alignment horizontal="center" wrapText="1"/>
    </xf>
    <xf numFmtId="2" fontId="1" fillId="3" borderId="16" xfId="0" applyNumberFormat="1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wrapText="1"/>
    </xf>
    <xf numFmtId="2" fontId="1" fillId="3" borderId="10" xfId="0" applyNumberFormat="1" applyFont="1" applyFill="1" applyBorder="1" applyAlignment="1">
      <alignment horizontal="center" wrapText="1"/>
    </xf>
    <xf numFmtId="2" fontId="1" fillId="3" borderId="12" xfId="0" applyNumberFormat="1" applyFont="1" applyFill="1" applyBorder="1" applyAlignment="1">
      <alignment horizontal="center" wrapText="1"/>
    </xf>
    <xf numFmtId="177" fontId="2" fillId="2" borderId="12" xfId="0" applyNumberFormat="1" applyFont="1" applyFill="1" applyBorder="1" applyAlignment="1" applyProtection="1">
      <alignment horizontal="center"/>
    </xf>
    <xf numFmtId="177" fontId="2" fillId="2" borderId="4" xfId="0" applyNumberFormat="1" applyFont="1" applyFill="1" applyBorder="1" applyAlignment="1" applyProtection="1">
      <alignment horizontal="center"/>
    </xf>
    <xf numFmtId="165" fontId="1" fillId="3" borderId="9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177" fontId="1" fillId="0" borderId="7" xfId="0" applyNumberFormat="1" applyFont="1" applyFill="1" applyBorder="1" applyAlignment="1" applyProtection="1">
      <alignment horizontal="center"/>
    </xf>
    <xf numFmtId="177" fontId="1" fillId="0" borderId="11" xfId="0" applyNumberFormat="1" applyFont="1" applyFill="1" applyBorder="1" applyAlignment="1" applyProtection="1">
      <alignment horizont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3" borderId="35" xfId="0" applyNumberFormat="1" applyFont="1" applyFill="1" applyBorder="1" applyAlignment="1">
      <alignment horizontal="center" vertical="center"/>
    </xf>
    <xf numFmtId="1" fontId="3" fillId="3" borderId="36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3" borderId="34" xfId="0" applyNumberFormat="1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49" fontId="3" fillId="3" borderId="24" xfId="0" applyNumberFormat="1" applyFont="1" applyFill="1" applyBorder="1" applyAlignment="1" applyProtection="1">
      <alignment horizontal="center" vertical="center"/>
    </xf>
    <xf numFmtId="49" fontId="3" fillId="3" borderId="25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1" fontId="3" fillId="3" borderId="24" xfId="0" quotePrefix="1" applyNumberFormat="1" applyFont="1" applyFill="1" applyBorder="1" applyAlignment="1">
      <alignment horizontal="center" vertical="center"/>
    </xf>
    <xf numFmtId="1" fontId="3" fillId="3" borderId="26" xfId="0" quotePrefix="1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4" xfId="5" applyFont="1" applyFill="1" applyBorder="1" applyAlignment="1">
      <alignment horizontal="center"/>
    </xf>
    <xf numFmtId="0" fontId="1" fillId="4" borderId="24" xfId="5" applyFont="1" applyFill="1" applyBorder="1" applyAlignment="1">
      <alignment horizontal="center" vertical="center"/>
    </xf>
    <xf numFmtId="0" fontId="1" fillId="4" borderId="25" xfId="5" applyFont="1" applyFill="1" applyBorder="1" applyAlignment="1">
      <alignment horizontal="center" vertical="center"/>
    </xf>
    <xf numFmtId="0" fontId="1" fillId="3" borderId="32" xfId="5" applyFont="1" applyFill="1" applyBorder="1" applyAlignment="1">
      <alignment horizontal="center" vertical="center"/>
    </xf>
    <xf numFmtId="0" fontId="1" fillId="3" borderId="39" xfId="5" applyFont="1" applyFill="1" applyBorder="1" applyAlignment="1">
      <alignment horizontal="center" vertical="center"/>
    </xf>
    <xf numFmtId="0" fontId="1" fillId="3" borderId="33" xfId="5" applyFont="1" applyFill="1" applyBorder="1" applyAlignment="1">
      <alignment horizontal="center" vertical="center"/>
    </xf>
    <xf numFmtId="0" fontId="1" fillId="3" borderId="21" xfId="5" applyFont="1" applyFill="1" applyBorder="1" applyAlignment="1">
      <alignment horizontal="center" vertical="center"/>
    </xf>
    <xf numFmtId="0" fontId="1" fillId="3" borderId="38" xfId="5" applyFont="1" applyFill="1" applyBorder="1" applyAlignment="1">
      <alignment horizontal="center" vertical="center"/>
    </xf>
    <xf numFmtId="0" fontId="1" fillId="3" borderId="27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1" fillId="4" borderId="24" xfId="5" applyFont="1" applyFill="1" applyBorder="1" applyAlignment="1">
      <alignment horizontal="center" vertical="center" wrapText="1"/>
    </xf>
    <xf numFmtId="0" fontId="1" fillId="4" borderId="25" xfId="5" applyFont="1" applyFill="1" applyBorder="1" applyAlignment="1">
      <alignment horizontal="center" vertical="center" wrapText="1"/>
    </xf>
    <xf numFmtId="0" fontId="1" fillId="3" borderId="21" xfId="5" applyFont="1" applyFill="1" applyBorder="1" applyAlignment="1">
      <alignment horizontal="center" vertical="center" wrapText="1"/>
    </xf>
    <xf numFmtId="0" fontId="1" fillId="3" borderId="38" xfId="5" quotePrefix="1" applyFont="1" applyFill="1" applyBorder="1" applyAlignment="1">
      <alignment horizontal="center" vertical="center" wrapText="1"/>
    </xf>
    <xf numFmtId="0" fontId="1" fillId="3" borderId="27" xfId="5" quotePrefix="1" applyFont="1" applyFill="1" applyBorder="1" applyAlignment="1">
      <alignment horizontal="center" vertical="center" wrapText="1"/>
    </xf>
    <xf numFmtId="0" fontId="1" fillId="3" borderId="29" xfId="5" quotePrefix="1" applyFont="1" applyFill="1" applyBorder="1" applyAlignment="1">
      <alignment horizontal="center" vertical="center" wrapText="1"/>
    </xf>
    <xf numFmtId="0" fontId="1" fillId="3" borderId="38" xfId="5" applyFont="1" applyFill="1" applyBorder="1" applyAlignment="1">
      <alignment horizontal="center" vertical="center" wrapText="1"/>
    </xf>
    <xf numFmtId="0" fontId="1" fillId="3" borderId="27" xfId="5" applyFont="1" applyFill="1" applyBorder="1" applyAlignment="1">
      <alignment horizontal="center" vertical="center" wrapText="1"/>
    </xf>
    <xf numFmtId="0" fontId="1" fillId="3" borderId="29" xfId="5" applyFont="1" applyFill="1" applyBorder="1" applyAlignment="1">
      <alignment horizontal="center" vertical="center" wrapText="1"/>
    </xf>
    <xf numFmtId="0" fontId="1" fillId="3" borderId="37" xfId="5" applyFont="1" applyFill="1" applyBorder="1" applyAlignment="1">
      <alignment horizontal="center" vertical="center" wrapText="1"/>
    </xf>
    <xf numFmtId="0" fontId="1" fillId="3" borderId="28" xfId="5" applyFont="1" applyFill="1" applyBorder="1" applyAlignment="1">
      <alignment horizontal="center" vertical="center" wrapText="1"/>
    </xf>
  </cellXfs>
  <cellStyles count="6">
    <cellStyle name="Euro" xfId="1"/>
    <cellStyle name="Normal" xfId="0" builtinId="0"/>
    <cellStyle name="Normal 2" xfId="5"/>
    <cellStyle name="Normal_2.1 EnctaInd Empresas 2006 DATOS_INE_nc44707" xfId="2"/>
    <cellStyle name="Normal_EnctaInd Empresas 2001" xfId="3"/>
    <cellStyle name="pepe" xfId="4"/>
  </cellStyles>
  <dxfs count="0"/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2015</a:t>
            </a:r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2237235103705993E-2"/>
                  <c:y val="-4.971811422282385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5.0615279243398814E-2"/>
                  <c:y val="2.3614100519165689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1.1117613103897516E-2"/>
                  <c:y val="-5.8707678254577456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6.1366977246191973E-2"/>
                  <c:y val="1.0399712925530899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6.426652543167144E-2"/>
                  <c:y val="-4.5629650254210827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841339368034637E-3"/>
                  <c:y val="-0.1004973673382714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4.5200808377275345E-2"/>
                  <c:y val="-8.9494066053088614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'16.2.1'!$A$8:$A$20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'16.2.1'!$B$8:$B$20</c:f>
              <c:numCache>
                <c:formatCode>#,##0\ \ </c:formatCode>
                <c:ptCount val="13"/>
                <c:pt idx="0">
                  <c:v>3868</c:v>
                </c:pt>
                <c:pt idx="1">
                  <c:v>625</c:v>
                </c:pt>
                <c:pt idx="2">
                  <c:v>1373</c:v>
                </c:pt>
                <c:pt idx="3">
                  <c:v>1599</c:v>
                </c:pt>
                <c:pt idx="4">
                  <c:v>1559</c:v>
                </c:pt>
                <c:pt idx="5">
                  <c:v>457</c:v>
                </c:pt>
                <c:pt idx="6">
                  <c:v>10272</c:v>
                </c:pt>
                <c:pt idx="7">
                  <c:v>694</c:v>
                </c:pt>
                <c:pt idx="8">
                  <c:v>1911</c:v>
                </c:pt>
                <c:pt idx="9">
                  <c:v>798</c:v>
                </c:pt>
                <c:pt idx="10">
                  <c:v>4052</c:v>
                </c:pt>
                <c:pt idx="11">
                  <c:v>766</c:v>
                </c:pt>
                <c:pt idx="12">
                  <c:v>304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885E-2"/>
          <c:w val="0.30154170951283787"/>
          <c:h val="0.9601769911504425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
de Medio Ambiente según subsector de actividad. Año 2014</a:t>
            </a:r>
          </a:p>
        </c:rich>
      </c:tx>
      <c:layout>
        <c:manualLayout>
          <c:xMode val="edge"/>
          <c:yMode val="edge"/>
          <c:x val="0.31719072816586102"/>
          <c:y val="0.11219210858311257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50003126802621E-2"/>
          <c:y val="0.30434854399849165"/>
          <c:w val="0.56045110005918464"/>
          <c:h val="0.5241558257751778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6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412527992487225E-2"/>
                  <c:y val="2.7372738628666009E-2"/>
                </c:manualLayout>
              </c:layout>
              <c:showPercent val="1"/>
            </c:dLbl>
            <c:dLbl>
              <c:idx val="2"/>
              <c:layout>
                <c:manualLayout>
                  <c:x val="-9.4549557507564528E-3"/>
                  <c:y val="-2.025552850337248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7.7349111464277975E-3"/>
                  <c:y val="-8.5456251670198685E-2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54927515712922"/>
                  <c:y val="0.29951761472867383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15582433272783"/>
                  <c:y val="0.34782690742684785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598393974126133E-2"/>
                  <c:y val="0.3454114427919372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('16.2.3'!$B$8,'16.2.3'!$B$9,'16.2.3'!$B$10,'16.2.3'!$B$11)</c:f>
              <c:numCache>
                <c:formatCode>#,##0__;\–#,##0__;0__;@__</c:formatCode>
                <c:ptCount val="4"/>
                <c:pt idx="0">
                  <c:v>14294</c:v>
                </c:pt>
                <c:pt idx="1">
                  <c:v>257</c:v>
                </c:pt>
                <c:pt idx="2">
                  <c:v>2919</c:v>
                </c:pt>
                <c:pt idx="3">
                  <c:v>3785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95710828577791"/>
          <c:y val="0.30044981946317484"/>
          <c:w val="0.34836083001850582"/>
          <c:h val="0.3043485439984916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
de Medio Ambiente según subsector de actividad. Año 2014</a:t>
            </a:r>
          </a:p>
        </c:rich>
      </c:tx>
      <c:layout>
        <c:manualLayout>
          <c:xMode val="edge"/>
          <c:yMode val="edge"/>
          <c:x val="0.2769233542902188"/>
          <c:y val="4.5673076923076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9487239069750814E-2"/>
          <c:y val="0.3221153846153848"/>
          <c:w val="0.5210261628867815"/>
          <c:h val="0.48557692307692407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502624295349059"/>
                  <c:y val="0.13960456593869125"/>
                </c:manualLayout>
              </c:layout>
              <c:showPercent val="1"/>
            </c:dLbl>
            <c:dLbl>
              <c:idx val="2"/>
              <c:layout>
                <c:manualLayout>
                  <c:x val="-8.3053446729396477E-3"/>
                  <c:y val="4.1644709190140055E-3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4232560241304129E-2"/>
                  <c:y val="-0.14624028128559463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74377979144683"/>
                  <c:y val="0.29807692307692407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33350694461785"/>
                  <c:y val="0.34615384615384631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666733440237824E-2"/>
                  <c:y val="0.3437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('16.2.3'!$D$8,'16.2.3'!$D$9,'16.2.3'!$D$10,'16.2.3'!$D$11)</c:f>
              <c:numCache>
                <c:formatCode>#,##0__;\–#,##0__;0__;@__</c:formatCode>
                <c:ptCount val="4"/>
                <c:pt idx="0">
                  <c:v>17185</c:v>
                </c:pt>
                <c:pt idx="1">
                  <c:v>443</c:v>
                </c:pt>
                <c:pt idx="2">
                  <c:v>3608</c:v>
                </c:pt>
                <c:pt idx="3">
                  <c:v>5412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35958970311466"/>
          <c:y val="0.3221153846153848"/>
          <c:w val="0.38051320163582003"/>
          <c:h val="0.3004807692307714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2577540744553909"/>
          <c:y val="3.05676855895197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19453200185093E-2"/>
          <c:y val="0.28384279475982666"/>
          <c:w val="0.90503961611216255"/>
          <c:h val="0.48471615720524136"/>
        </c:manualLayout>
      </c:layout>
      <c:barChart>
        <c:barDir val="col"/>
        <c:grouping val="clustered"/>
        <c:ser>
          <c:idx val="0"/>
          <c:order val="0"/>
          <c:tx>
            <c:strRef>
              <c:f>'16.3.1'!$B$7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'16.3.1'!$B$8:$B$20</c:f>
              <c:numCache>
                <c:formatCode>#,##0\ \ </c:formatCode>
                <c:ptCount val="13"/>
                <c:pt idx="0">
                  <c:v>3926</c:v>
                </c:pt>
                <c:pt idx="1">
                  <c:v>656</c:v>
                </c:pt>
                <c:pt idx="2">
                  <c:v>1353</c:v>
                </c:pt>
                <c:pt idx="3">
                  <c:v>1605</c:v>
                </c:pt>
                <c:pt idx="4">
                  <c:v>1536</c:v>
                </c:pt>
                <c:pt idx="5">
                  <c:v>492</c:v>
                </c:pt>
                <c:pt idx="6">
                  <c:v>10314</c:v>
                </c:pt>
                <c:pt idx="7">
                  <c:v>714</c:v>
                </c:pt>
                <c:pt idx="8">
                  <c:v>1897</c:v>
                </c:pt>
                <c:pt idx="9">
                  <c:v>812</c:v>
                </c:pt>
                <c:pt idx="10">
                  <c:v>4047</c:v>
                </c:pt>
                <c:pt idx="11">
                  <c:v>701</c:v>
                </c:pt>
                <c:pt idx="12">
                  <c:v>319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'16.3.1'!$C$8:$C$20</c:f>
              <c:numCache>
                <c:formatCode>#,##0\ \ </c:formatCode>
                <c:ptCount val="13"/>
                <c:pt idx="0">
                  <c:v>3868</c:v>
                </c:pt>
                <c:pt idx="1">
                  <c:v>625</c:v>
                </c:pt>
                <c:pt idx="2">
                  <c:v>1373</c:v>
                </c:pt>
                <c:pt idx="3">
                  <c:v>1599</c:v>
                </c:pt>
                <c:pt idx="4">
                  <c:v>1559</c:v>
                </c:pt>
                <c:pt idx="5">
                  <c:v>457</c:v>
                </c:pt>
                <c:pt idx="6">
                  <c:v>10272</c:v>
                </c:pt>
                <c:pt idx="7">
                  <c:v>694</c:v>
                </c:pt>
                <c:pt idx="8">
                  <c:v>1911</c:v>
                </c:pt>
                <c:pt idx="9">
                  <c:v>798</c:v>
                </c:pt>
                <c:pt idx="10">
                  <c:v>4052</c:v>
                </c:pt>
                <c:pt idx="11">
                  <c:v>766</c:v>
                </c:pt>
                <c:pt idx="12">
                  <c:v>304</c:v>
                </c:pt>
              </c:numCache>
            </c:numRef>
          </c:val>
        </c:ser>
        <c:axId val="70736896"/>
        <c:axId val="70742784"/>
      </c:barChart>
      <c:catAx>
        <c:axId val="70736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742784"/>
        <c:crosses val="autoZero"/>
        <c:auto val="1"/>
        <c:lblAlgn val="ctr"/>
        <c:lblOffset val="100"/>
        <c:tickLblSkip val="2"/>
        <c:tickMarkSkip val="1"/>
      </c:catAx>
      <c:valAx>
        <c:axId val="70742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736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61282856107354"/>
          <c:y val="0.1965065502183406"/>
          <c:w val="0.10368226865524756"/>
          <c:h val="5.45851528384279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0404244430231047"/>
          <c:y val="3.11804008908685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036"/>
        </c:manualLayout>
      </c:layout>
      <c:barChart>
        <c:barDir val="col"/>
        <c:grouping val="clustered"/>
        <c:ser>
          <c:idx val="0"/>
          <c:order val="0"/>
          <c:tx>
            <c:strRef>
              <c:f>'16.3.1'!$E$7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'16.3.1'!$E$8:$E$20</c:f>
              <c:numCache>
                <c:formatCode>#,##0\ \ </c:formatCode>
                <c:ptCount val="13"/>
                <c:pt idx="0">
                  <c:v>4604</c:v>
                </c:pt>
                <c:pt idx="1">
                  <c:v>811</c:v>
                </c:pt>
                <c:pt idx="2">
                  <c:v>1648</c:v>
                </c:pt>
                <c:pt idx="3">
                  <c:v>1837</c:v>
                </c:pt>
                <c:pt idx="4">
                  <c:v>1792</c:v>
                </c:pt>
                <c:pt idx="5">
                  <c:v>541</c:v>
                </c:pt>
                <c:pt idx="6">
                  <c:v>11681</c:v>
                </c:pt>
                <c:pt idx="7">
                  <c:v>842</c:v>
                </c:pt>
                <c:pt idx="8">
                  <c:v>2311</c:v>
                </c:pt>
                <c:pt idx="9">
                  <c:v>1037</c:v>
                </c:pt>
                <c:pt idx="10">
                  <c:v>4783</c:v>
                </c:pt>
                <c:pt idx="11">
                  <c:v>896</c:v>
                </c:pt>
                <c:pt idx="12">
                  <c:v>410</c:v>
                </c:pt>
              </c:numCache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'16.3.1'!$F$8:$F$20</c:f>
              <c:numCache>
                <c:formatCode>#,##0\ \ </c:formatCode>
                <c:ptCount val="13"/>
                <c:pt idx="0">
                  <c:v>4654</c:v>
                </c:pt>
                <c:pt idx="1">
                  <c:v>838</c:v>
                </c:pt>
                <c:pt idx="2">
                  <c:v>1633</c:v>
                </c:pt>
                <c:pt idx="3">
                  <c:v>1845</c:v>
                </c:pt>
                <c:pt idx="4">
                  <c:v>1759</c:v>
                </c:pt>
                <c:pt idx="5">
                  <c:v>583</c:v>
                </c:pt>
                <c:pt idx="6">
                  <c:v>11662</c:v>
                </c:pt>
                <c:pt idx="7">
                  <c:v>846</c:v>
                </c:pt>
                <c:pt idx="8">
                  <c:v>2286</c:v>
                </c:pt>
                <c:pt idx="9">
                  <c:v>1053</c:v>
                </c:pt>
                <c:pt idx="10">
                  <c:v>4747</c:v>
                </c:pt>
                <c:pt idx="11">
                  <c:v>827</c:v>
                </c:pt>
                <c:pt idx="12">
                  <c:v>430</c:v>
                </c:pt>
              </c:numCache>
            </c:numRef>
          </c:val>
        </c:ser>
        <c:axId val="70759552"/>
        <c:axId val="70761088"/>
      </c:barChart>
      <c:catAx>
        <c:axId val="70759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761088"/>
        <c:crosses val="autoZero"/>
        <c:auto val="1"/>
        <c:lblAlgn val="ctr"/>
        <c:lblOffset val="100"/>
        <c:tickLblSkip val="1"/>
        <c:tickMarkSkip val="1"/>
      </c:catAx>
      <c:valAx>
        <c:axId val="70761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759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139578480086517"/>
          <c:y val="0.19599109131403158"/>
          <c:w val="0.10298368651107152"/>
          <c:h val="5.567928730512249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575"/>
          <c:y val="5.4674814543840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7933"/>
          <c:h val="0.62339440243236965"/>
        </c:manualLayout>
      </c:layout>
      <c:barChart>
        <c:barDir val="col"/>
        <c:grouping val="clustered"/>
        <c:ser>
          <c:idx val="0"/>
          <c:order val="0"/>
          <c:tx>
            <c:strRef>
              <c:f>'16.3.2'!$B$7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'16.3.2'!$B$9:$B$11</c:f>
              <c:numCache>
                <c:formatCode>#,##0__;\–#,##0__;0__;@__</c:formatCode>
                <c:ptCount val="3"/>
                <c:pt idx="0">
                  <c:v>11095</c:v>
                </c:pt>
                <c:pt idx="1">
                  <c:v>1791</c:v>
                </c:pt>
                <c:pt idx="2">
                  <c:v>13302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'16.3.2'!$C$9:$C$11</c:f>
              <c:numCache>
                <c:formatCode>#,##0__;\–#,##0__;0__;@__</c:formatCode>
                <c:ptCount val="3"/>
                <c:pt idx="0">
                  <c:v>10599</c:v>
                </c:pt>
                <c:pt idx="1">
                  <c:v>1770</c:v>
                </c:pt>
                <c:pt idx="2">
                  <c:v>12775</c:v>
                </c:pt>
              </c:numCache>
            </c:numRef>
          </c:val>
        </c:ser>
        <c:axId val="70778240"/>
        <c:axId val="71050368"/>
      </c:barChart>
      <c:catAx>
        <c:axId val="70778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050368"/>
        <c:crosses val="autoZero"/>
        <c:auto val="1"/>
        <c:lblAlgn val="ctr"/>
        <c:lblOffset val="100"/>
        <c:tickLblSkip val="1"/>
        <c:tickMarkSkip val="1"/>
      </c:catAx>
      <c:valAx>
        <c:axId val="71050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778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"/>
          <c:y val="0.21035865144638971"/>
          <c:w val="0.87875000000000203"/>
          <c:h val="0.67227246632544091"/>
        </c:manualLayout>
      </c:layout>
      <c:barChart>
        <c:barDir val="col"/>
        <c:grouping val="clustered"/>
        <c:ser>
          <c:idx val="0"/>
          <c:order val="0"/>
          <c:tx>
            <c:strRef>
              <c:f>'16.3.2'!$E$7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'16.3.2'!$E$9:$E$11</c:f>
              <c:numCache>
                <c:formatCode>#,##0__;\–#,##0__;0__;@__</c:formatCode>
                <c:ptCount val="3"/>
                <c:pt idx="0">
                  <c:v>12038</c:v>
                </c:pt>
                <c:pt idx="1">
                  <c:v>2102</c:v>
                </c:pt>
                <c:pt idx="2">
                  <c:v>14439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'16.3.2'!$F$9:$F$11</c:f>
              <c:numCache>
                <c:formatCode>#,##0__;\–#,##0__;0__;@__</c:formatCode>
                <c:ptCount val="3"/>
                <c:pt idx="0">
                  <c:v>11554</c:v>
                </c:pt>
                <c:pt idx="1">
                  <c:v>2076</c:v>
                </c:pt>
                <c:pt idx="2">
                  <c:v>13879</c:v>
                </c:pt>
              </c:numCache>
            </c:numRef>
          </c:val>
        </c:ser>
        <c:axId val="71067136"/>
        <c:axId val="71068672"/>
      </c:barChart>
      <c:catAx>
        <c:axId val="71067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068672"/>
        <c:crosses val="autoZero"/>
        <c:auto val="1"/>
        <c:lblAlgn val="ctr"/>
        <c:lblOffset val="100"/>
        <c:tickLblSkip val="1"/>
        <c:tickMarkSkip val="1"/>
      </c:catAx>
      <c:valAx>
        <c:axId val="71068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067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2039"/>
          <c:y val="0.10454444921169226"/>
          <c:w val="0.13375000000000001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de Medio Ambiente 
según subsector de actividad</a:t>
            </a:r>
          </a:p>
        </c:rich>
      </c:tx>
      <c:layout>
        <c:manualLayout>
          <c:xMode val="edge"/>
          <c:yMode val="edge"/>
          <c:x val="0.36116586146156188"/>
          <c:y val="4.15705212075076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422172279607861E-2"/>
          <c:y val="0.29434950162951762"/>
          <c:w val="0.89051967813099497"/>
          <c:h val="0.55322644337131577"/>
        </c:manualLayout>
      </c:layout>
      <c:barChart>
        <c:barDir val="col"/>
        <c:grouping val="clustered"/>
        <c:ser>
          <c:idx val="0"/>
          <c:order val="0"/>
          <c:tx>
            <c:strRef>
              <c:f>'16.3.3'!$B$8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formatCode>#,##0__;\–#,##0__;0__;@__</c:formatCode>
                <c:ptCount val="4"/>
                <c:pt idx="0">
                  <c:v>14571</c:v>
                </c:pt>
                <c:pt idx="1">
                  <c:v>255</c:v>
                </c:pt>
                <c:pt idx="2">
                  <c:v>2924</c:v>
                </c:pt>
                <c:pt idx="3">
                  <c:v>3878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formatCode>#,##0__;\–#,##0__;0__;@__</c:formatCode>
                <c:ptCount val="4"/>
                <c:pt idx="0">
                  <c:v>14294</c:v>
                </c:pt>
                <c:pt idx="1">
                  <c:v>257</c:v>
                </c:pt>
                <c:pt idx="2">
                  <c:v>2919</c:v>
                </c:pt>
                <c:pt idx="3">
                  <c:v>3785</c:v>
                </c:pt>
              </c:numCache>
            </c:numRef>
          </c:val>
        </c:ser>
        <c:axId val="71213056"/>
        <c:axId val="71214592"/>
      </c:barChart>
      <c:catAx>
        <c:axId val="71213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14592"/>
        <c:crosses val="autoZero"/>
        <c:auto val="1"/>
        <c:lblAlgn val="ctr"/>
        <c:lblOffset val="100"/>
        <c:tickLblSkip val="1"/>
        <c:tickMarkSkip val="1"/>
      </c:catAx>
      <c:valAx>
        <c:axId val="71214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13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04818552357212"/>
          <c:y val="0.19255822251825769"/>
          <c:w val="0.12076756091256842"/>
          <c:h val="5.77367856623323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Medio Ambiente 
según subsector de actividad</a:t>
            </a:r>
          </a:p>
        </c:rich>
      </c:tx>
      <c:layout>
        <c:manualLayout>
          <c:xMode val="edge"/>
          <c:yMode val="edge"/>
          <c:x val="0.20969560315670804"/>
          <c:y val="2.3474232216091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319052987598653E-2"/>
          <c:y val="0.25622615285138473"/>
          <c:w val="0.88838782412626605"/>
          <c:h val="0.58884633281162158"/>
        </c:manualLayout>
      </c:layout>
      <c:barChart>
        <c:barDir val="col"/>
        <c:grouping val="clustered"/>
        <c:ser>
          <c:idx val="0"/>
          <c:order val="0"/>
          <c:tx>
            <c:strRef>
              <c:f>'16.3.3'!$E$8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formatCode>#,##0__;\–#,##0__;0__;@__</c:formatCode>
                <c:ptCount val="4"/>
                <c:pt idx="0">
                  <c:v>17447</c:v>
                </c:pt>
                <c:pt idx="1">
                  <c:v>436</c:v>
                </c:pt>
                <c:pt idx="2">
                  <c:v>3602</c:v>
                </c:pt>
                <c:pt idx="3">
                  <c:v>5397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formatCode>#,##0__;\–#,##0__;0__;@__</c:formatCode>
                <c:ptCount val="4"/>
                <c:pt idx="0">
                  <c:v>17185</c:v>
                </c:pt>
                <c:pt idx="1">
                  <c:v>443</c:v>
                </c:pt>
                <c:pt idx="2">
                  <c:v>3608</c:v>
                </c:pt>
                <c:pt idx="3">
                  <c:v>5412</c:v>
                </c:pt>
              </c:numCache>
            </c:numRef>
          </c:val>
        </c:ser>
        <c:axId val="71235456"/>
        <c:axId val="71236992"/>
      </c:barChart>
      <c:catAx>
        <c:axId val="7123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36992"/>
        <c:crosses val="autoZero"/>
        <c:auto val="1"/>
        <c:lblAlgn val="ctr"/>
        <c:lblOffset val="100"/>
        <c:tickLblSkip val="1"/>
        <c:tickMarkSkip val="1"/>
      </c:catAx>
      <c:valAx>
        <c:axId val="71236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35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239270912491304"/>
          <c:y val="0.15348178945014879"/>
          <c:w val="0.12063134160090211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2010= 100)</a:t>
            </a:r>
          </a:p>
        </c:rich>
      </c:tx>
      <c:layout>
        <c:manualLayout>
          <c:xMode val="edge"/>
          <c:yMode val="edge"/>
          <c:x val="0.33396488142695918"/>
          <c:y val="6.70781498847297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142"/>
          <c:h val="0.56926527256086268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formatCode>#,##0.0__;\–#,##0.0__;0.0__;@__</c:formatCode>
                <c:ptCount val="9"/>
                <c:pt idx="0">
                  <c:v>107.60315</c:v>
                </c:pt>
                <c:pt idx="1">
                  <c:v>97.837414999999993</c:v>
                </c:pt>
                <c:pt idx="2">
                  <c:v>110.09575</c:v>
                </c:pt>
                <c:pt idx="3">
                  <c:v>83.369249999999994</c:v>
                </c:pt>
                <c:pt idx="4">
                  <c:v>91.221585000000005</c:v>
                </c:pt>
                <c:pt idx="5">
                  <c:v>97.441665</c:v>
                </c:pt>
                <c:pt idx="6">
                  <c:v>102.782</c:v>
                </c:pt>
                <c:pt idx="7">
                  <c:v>95.543665000000004</c:v>
                </c:pt>
                <c:pt idx="8">
                  <c:v>95.241666500000008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formatCode>#,##0.0__;\–#,##0.0__;0.0__;@__</c:formatCode>
                <c:ptCount val="9"/>
                <c:pt idx="0">
                  <c:v>112.8805</c:v>
                </c:pt>
                <c:pt idx="1">
                  <c:v>99.215500000000006</c:v>
                </c:pt>
                <c:pt idx="2">
                  <c:v>106.25200000000001</c:v>
                </c:pt>
                <c:pt idx="3">
                  <c:v>66.168999999999997</c:v>
                </c:pt>
                <c:pt idx="4">
                  <c:v>91.312999999999988</c:v>
                </c:pt>
                <c:pt idx="5">
                  <c:v>96.308999999999997</c:v>
                </c:pt>
                <c:pt idx="6">
                  <c:v>104.6045</c:v>
                </c:pt>
                <c:pt idx="7">
                  <c:v>97.960999999999999</c:v>
                </c:pt>
                <c:pt idx="8">
                  <c:v>100.438</c:v>
                </c:pt>
              </c:numCache>
            </c:numRef>
          </c:val>
        </c:ser>
        <c:axId val="71926144"/>
        <c:axId val="71927680"/>
      </c:barChart>
      <c:catAx>
        <c:axId val="7192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927680"/>
        <c:crosses val="autoZero"/>
        <c:auto val="1"/>
        <c:lblAlgn val="ctr"/>
        <c:lblOffset val="100"/>
        <c:tickLblSkip val="1"/>
        <c:tickMarkSkip val="1"/>
      </c:catAx>
      <c:valAx>
        <c:axId val="71927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926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410344191925638"/>
          <c:y val="0.18681197028589283"/>
          <c:w val="9.9570504548778596E-2"/>
          <c:h val="5.41126684943785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2015</a:t>
            </a:r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230769230769241"/>
          <c:y val="0.32608730265720937"/>
          <c:w val="0.44134615384615383"/>
          <c:h val="0.395652593890747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09E-2"/>
                  <c:y val="-0.13523773952638563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3.6123491110850718E-2"/>
                  <c:y val="-8.3046094356271083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5.9790293249229527E-2"/>
                  <c:y val="-8.703351364158117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4.8574911014293572E-2"/>
                  <c:y val="9.8585088820341546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499426056342104E-2"/>
                  <c:y val="-0.10157699505960958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1.1423238286402934E-5"/>
                  <c:y val="-9.6778655841685782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'16.2.1'!$A$8:$A$20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'16.2.1'!$D$8:$D$20</c:f>
              <c:numCache>
                <c:formatCode>#,##0\ \ </c:formatCode>
                <c:ptCount val="13"/>
                <c:pt idx="0">
                  <c:v>4604</c:v>
                </c:pt>
                <c:pt idx="1">
                  <c:v>811</c:v>
                </c:pt>
                <c:pt idx="2">
                  <c:v>1648</c:v>
                </c:pt>
                <c:pt idx="3">
                  <c:v>1837</c:v>
                </c:pt>
                <c:pt idx="4">
                  <c:v>1792</c:v>
                </c:pt>
                <c:pt idx="5">
                  <c:v>541</c:v>
                </c:pt>
                <c:pt idx="6">
                  <c:v>11681</c:v>
                </c:pt>
                <c:pt idx="7">
                  <c:v>842</c:v>
                </c:pt>
                <c:pt idx="8">
                  <c:v>2311</c:v>
                </c:pt>
                <c:pt idx="9">
                  <c:v>1037</c:v>
                </c:pt>
                <c:pt idx="10">
                  <c:v>4783</c:v>
                </c:pt>
                <c:pt idx="11">
                  <c:v>896</c:v>
                </c:pt>
                <c:pt idx="12">
                  <c:v>410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1881E-2"/>
          <c:w val="0.28365384615384631"/>
          <c:h val="0.873913971121317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858"/>
          <c:y val="3.75392462734612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594"/>
          <c:h val="0.64259792997573417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'16.8.1'!$D$20</c:f>
              <c:numCache>
                <c:formatCode>#,##0.0__;\–#,##0.0__;0.0__;@__</c:formatCode>
                <c:ptCount val="1"/>
                <c:pt idx="0">
                  <c:v>97.952165000000008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'16.8.1'!$G$20</c:f>
              <c:numCache>
                <c:formatCode>#,##0.0__;\–#,##0.0__;0.0__;@__</c:formatCode>
                <c:ptCount val="1"/>
                <c:pt idx="0">
                  <c:v>98.125</c:v>
                </c:pt>
              </c:numCache>
            </c:numRef>
          </c:val>
        </c:ser>
        <c:axId val="71948544"/>
        <c:axId val="71958528"/>
      </c:barChart>
      <c:catAx>
        <c:axId val="71948544"/>
        <c:scaling>
          <c:orientation val="minMax"/>
        </c:scaling>
        <c:axPos val="b"/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958528"/>
        <c:crosses val="autoZero"/>
        <c:auto val="1"/>
        <c:lblAlgn val="ctr"/>
        <c:lblOffset val="100"/>
        <c:tickLblSkip val="1"/>
        <c:tickMarkSkip val="1"/>
      </c:catAx>
      <c:valAx>
        <c:axId val="71958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94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2005 = 100)</a:t>
            </a:r>
          </a:p>
        </c:rich>
      </c:tx>
      <c:layout>
        <c:manualLayout>
          <c:xMode val="edge"/>
          <c:yMode val="edge"/>
          <c:x val="0.26411081948089832"/>
          <c:y val="6.81256222282559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43438077634007E-2"/>
          <c:y val="0.20779346547198882"/>
          <c:w val="0.91774491682070436"/>
          <c:h val="0.68231649923069959"/>
        </c:manualLayout>
      </c:layout>
      <c:barChart>
        <c:barDir val="col"/>
        <c:grouping val="clustered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formatCode>#,##0.0__;\–#,##0.0__;0.0__;@__</c:formatCode>
                <c:ptCount val="3"/>
                <c:pt idx="0">
                  <c:v>79.424083335000006</c:v>
                </c:pt>
                <c:pt idx="1">
                  <c:v>98.095749999999995</c:v>
                </c:pt>
                <c:pt idx="2">
                  <c:v>64.109083350000006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formatCode>#,##0.0__;\–#,##0.0__;0.0__;@__</c:formatCode>
                <c:ptCount val="3"/>
                <c:pt idx="0">
                  <c:v>83.887500000000003</c:v>
                </c:pt>
                <c:pt idx="1">
                  <c:v>101.3245</c:v>
                </c:pt>
                <c:pt idx="2">
                  <c:v>67.980500000000006</c:v>
                </c:pt>
              </c:numCache>
            </c:numRef>
          </c:val>
        </c:ser>
        <c:axId val="72041216"/>
        <c:axId val="72042752"/>
      </c:barChart>
      <c:catAx>
        <c:axId val="72041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042752"/>
        <c:crosses val="autoZero"/>
        <c:auto val="1"/>
        <c:lblAlgn val="ctr"/>
        <c:lblOffset val="100"/>
        <c:tickLblSkip val="1"/>
        <c:tickMarkSkip val="1"/>
      </c:catAx>
      <c:valAx>
        <c:axId val="72042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041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18"/>
          <c:y val="0.13914992306996121"/>
          <c:w val="9.8890942698706574E-2"/>
          <c:h val="5.49450549450549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Medio Ambiente 
 (Base 2010= 100)</a:t>
            </a:r>
          </a:p>
        </c:rich>
      </c:tx>
      <c:layout>
        <c:manualLayout>
          <c:xMode val="edge"/>
          <c:yMode val="edge"/>
          <c:x val="0.2649747506418299"/>
          <c:y val="2.9940163530600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89880428041936E-2"/>
          <c:y val="0.28809415710028191"/>
          <c:w val="0.8815717978000841"/>
          <c:h val="0.61011044066990761"/>
        </c:manualLayout>
      </c:layout>
      <c:barChart>
        <c:barDir val="col"/>
        <c:grouping val="clustered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formatCode>#,##0.0__;\–#,##0.0__;0.0__;@__</c:formatCode>
                <c:ptCount val="1"/>
                <c:pt idx="0">
                  <c:v>90.406499999999994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formatCode>#,##0.0__;\–#,##0.0__;0.0__;@__</c:formatCode>
                <c:ptCount val="1"/>
                <c:pt idx="0">
                  <c:v>90.5505</c:v>
                </c:pt>
              </c:numCache>
            </c:numRef>
          </c:val>
        </c:ser>
        <c:axId val="72064000"/>
        <c:axId val="72069888"/>
      </c:barChart>
      <c:catAx>
        <c:axId val="7206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069888"/>
        <c:crosses val="autoZero"/>
        <c:auto val="1"/>
        <c:lblAlgn val="ctr"/>
        <c:lblOffset val="100"/>
        <c:tickLblSkip val="1"/>
        <c:tickMarkSkip val="1"/>
      </c:catAx>
      <c:valAx>
        <c:axId val="72069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064000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8843890088960268"/>
          <c:y val="0.13841160367746969"/>
          <c:w val="0.10862949547385387"/>
          <c:h val="7.48504088265007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2010 = 100)</a:t>
            </a:r>
          </a:p>
        </c:rich>
      </c:tx>
      <c:layout>
        <c:manualLayout>
          <c:xMode val="edge"/>
          <c:yMode val="edge"/>
          <c:x val="0.25876033485681899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formatCode>#,##0.0__;\–#,##0.0__;0.0__;@__</c:formatCode>
                <c:ptCount val="9"/>
                <c:pt idx="0">
                  <c:v>109.91515</c:v>
                </c:pt>
                <c:pt idx="1">
                  <c:v>110.9829</c:v>
                </c:pt>
                <c:pt idx="2">
                  <c:v>112.02775</c:v>
                </c:pt>
                <c:pt idx="3">
                  <c:v>111.15</c:v>
                </c:pt>
                <c:pt idx="4">
                  <c:v>105.63464999999999</c:v>
                </c:pt>
                <c:pt idx="5">
                  <c:v>117.6981</c:v>
                </c:pt>
                <c:pt idx="6">
                  <c:v>106.03975</c:v>
                </c:pt>
                <c:pt idx="7">
                  <c:v>113.7299</c:v>
                </c:pt>
                <c:pt idx="8">
                  <c:v>117.15785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formatCode>#,##0.0__;\–#,##0.0__;0.0__;@__</c:formatCode>
                <c:ptCount val="9"/>
                <c:pt idx="0">
                  <c:v>106.8685</c:v>
                </c:pt>
                <c:pt idx="1">
                  <c:v>112.82050000000001</c:v>
                </c:pt>
                <c:pt idx="2">
                  <c:v>115.346</c:v>
                </c:pt>
                <c:pt idx="3">
                  <c:v>131.77449999999999</c:v>
                </c:pt>
                <c:pt idx="4">
                  <c:v>103.372</c:v>
                </c:pt>
                <c:pt idx="5">
                  <c:v>115.8515</c:v>
                </c:pt>
                <c:pt idx="6">
                  <c:v>106.31049999999999</c:v>
                </c:pt>
                <c:pt idx="7">
                  <c:v>113.854</c:v>
                </c:pt>
                <c:pt idx="8">
                  <c:v>115.042</c:v>
                </c:pt>
              </c:numCache>
            </c:numRef>
          </c:val>
        </c:ser>
        <c:axId val="77350400"/>
        <c:axId val="77351936"/>
      </c:barChart>
      <c:catAx>
        <c:axId val="77350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51936"/>
        <c:crosses val="autoZero"/>
        <c:auto val="1"/>
        <c:lblAlgn val="ctr"/>
        <c:lblOffset val="100"/>
        <c:tickLblSkip val="1"/>
        <c:tickMarkSkip val="1"/>
      </c:catAx>
      <c:valAx>
        <c:axId val="77351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50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6427989200773"/>
          <c:y val="0.19690265486725694"/>
          <c:w val="9.6136652186387728E-2"/>
          <c:h val="5.53097345132743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2010 = 100)</a:t>
            </a:r>
          </a:p>
        </c:rich>
      </c:tx>
      <c:layout>
        <c:manualLayout>
          <c:xMode val="edge"/>
          <c:yMode val="edge"/>
          <c:x val="0.21201101321292368"/>
          <c:y val="3.11111786266898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827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formatCode>#,##0.0__;\–#,##0.0__;0.0__;@__</c:formatCode>
                <c:ptCount val="4"/>
                <c:pt idx="0">
                  <c:v>102.86425</c:v>
                </c:pt>
                <c:pt idx="1">
                  <c:v>106.76814999999999</c:v>
                </c:pt>
                <c:pt idx="2">
                  <c:v>114.94325000000001</c:v>
                </c:pt>
                <c:pt idx="3">
                  <c:v>106.23824999999999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formatCode>#,##0.0__;\–#,##0.0__;0.0__;@__</c:formatCode>
                <c:ptCount val="4"/>
                <c:pt idx="0">
                  <c:v>102.6755</c:v>
                </c:pt>
                <c:pt idx="1">
                  <c:v>106.6375</c:v>
                </c:pt>
                <c:pt idx="2">
                  <c:v>118.50800000000001</c:v>
                </c:pt>
                <c:pt idx="3">
                  <c:v>106.07</c:v>
                </c:pt>
              </c:numCache>
            </c:numRef>
          </c:val>
        </c:ser>
        <c:axId val="77364608"/>
        <c:axId val="77374592"/>
      </c:barChart>
      <c:catAx>
        <c:axId val="77364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74592"/>
        <c:crosses val="autoZero"/>
        <c:auto val="1"/>
        <c:lblAlgn val="ctr"/>
        <c:lblOffset val="100"/>
        <c:tickLblSkip val="1"/>
        <c:tickMarkSkip val="1"/>
      </c:catAx>
      <c:valAx>
        <c:axId val="77374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6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45"/>
          <c:w val="9.7361280745848683E-2"/>
          <c:h val="5.55556761190888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2010 = 100)</a:t>
            </a:r>
          </a:p>
        </c:rich>
      </c:tx>
      <c:layout>
        <c:manualLayout>
          <c:xMode val="edge"/>
          <c:yMode val="edge"/>
          <c:x val="0.29317993193469033"/>
          <c:y val="3.17461020454712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formatCode>#,##0.0__;\–#,##0.0__;0.0__;@__</c:formatCode>
                <c:ptCount val="3"/>
                <c:pt idx="0">
                  <c:v>104.34360000000001</c:v>
                </c:pt>
                <c:pt idx="1">
                  <c:v>104.40549999999999</c:v>
                </c:pt>
                <c:pt idx="2">
                  <c:v>103.41540000000001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formatCode>#,##0.0__;\–#,##0.0__;0.0__;@__</c:formatCode>
                <c:ptCount val="3"/>
                <c:pt idx="0">
                  <c:v>105.40049999999999</c:v>
                </c:pt>
                <c:pt idx="1">
                  <c:v>105.8695</c:v>
                </c:pt>
                <c:pt idx="2">
                  <c:v>103.9725</c:v>
                </c:pt>
              </c:numCache>
            </c:numRef>
          </c:val>
        </c:ser>
        <c:axId val="77805440"/>
        <c:axId val="77806976"/>
      </c:barChart>
      <c:catAx>
        <c:axId val="77805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06976"/>
        <c:crosses val="autoZero"/>
        <c:auto val="1"/>
        <c:lblAlgn val="ctr"/>
        <c:lblOffset val="100"/>
        <c:tickLblSkip val="1"/>
        <c:tickMarkSkip val="1"/>
      </c:catAx>
      <c:valAx>
        <c:axId val="77806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05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349886752435353"/>
          <c:y val="0.24716608021116879"/>
          <c:w val="9.4774177392784764E-2"/>
          <c:h val="5.66894679383415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
de la Industria de Medio Ambiente
(Base 2010 = 100)</a:t>
            </a:r>
          </a:p>
        </c:rich>
      </c:tx>
      <c:layout>
        <c:manualLayout>
          <c:xMode val="edge"/>
          <c:yMode val="edge"/>
          <c:x val="0.35727788279773182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052930056711036E-2"/>
          <c:y val="0.4"/>
          <c:w val="0.91398865784499062"/>
          <c:h val="0.52"/>
        </c:manualLayout>
      </c:layout>
      <c:barChart>
        <c:barDir val="col"/>
        <c:grouping val="clustered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formatCode>0.00</c:formatCode>
                <c:ptCount val="2"/>
                <c:pt idx="0">
                  <c:v>122.267</c:v>
                </c:pt>
                <c:pt idx="1">
                  <c:v>115.3951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formatCode>0.00</c:formatCode>
                <c:ptCount val="2"/>
                <c:pt idx="0">
                  <c:v>120.0645</c:v>
                </c:pt>
                <c:pt idx="1">
                  <c:v>116.56399999999999</c:v>
                </c:pt>
              </c:numCache>
            </c:numRef>
          </c:val>
        </c:ser>
        <c:axId val="77848960"/>
        <c:axId val="77850496"/>
      </c:barChart>
      <c:catAx>
        <c:axId val="77848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50496"/>
        <c:crosses val="autoZero"/>
        <c:auto val="1"/>
        <c:lblAlgn val="ctr"/>
        <c:lblOffset val="100"/>
        <c:tickLblSkip val="1"/>
        <c:tickMarkSkip val="1"/>
      </c:catAx>
      <c:valAx>
        <c:axId val="77850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48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12476370510484"/>
          <c:y val="0.2752941176470588"/>
          <c:w val="0.10113421550094517"/>
          <c:h val="5.88235294117647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2521451310445789"/>
          <c:y val="3.0805687203791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909167048442208E-2"/>
          <c:y val="0.24881516587677788"/>
          <c:w val="0.87993212633680762"/>
          <c:h val="0.559241706161139"/>
        </c:manualLayout>
      </c:layout>
      <c:lineChart>
        <c:grouping val="standard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(1)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 (P)</c:v>
                </c:pt>
              </c:strCache>
            </c:strRef>
          </c:cat>
          <c:val>
            <c:numRef>
              <c:f>'16.14'!$B$7:$B$21</c:f>
              <c:numCache>
                <c:formatCode>#,##0.0__;\–#,##0.0__;0.0__;@__</c:formatCode>
                <c:ptCount val="15"/>
                <c:pt idx="0">
                  <c:v>480.9</c:v>
                </c:pt>
                <c:pt idx="1">
                  <c:v>489.57499999999999</c:v>
                </c:pt>
                <c:pt idx="2">
                  <c:v>504</c:v>
                </c:pt>
                <c:pt idx="3">
                  <c:v>508.05</c:v>
                </c:pt>
                <c:pt idx="4">
                  <c:v>520.85</c:v>
                </c:pt>
                <c:pt idx="5">
                  <c:v>527.375</c:v>
                </c:pt>
                <c:pt idx="6">
                  <c:v>529</c:v>
                </c:pt>
                <c:pt idx="7">
                  <c:v>548.65</c:v>
                </c:pt>
                <c:pt idx="8">
                  <c:v>467.6</c:v>
                </c:pt>
                <c:pt idx="9">
                  <c:v>438.42500000000001</c:v>
                </c:pt>
                <c:pt idx="10">
                  <c:v>439.6</c:v>
                </c:pt>
                <c:pt idx="11">
                  <c:v>445.72500000000002</c:v>
                </c:pt>
                <c:pt idx="12">
                  <c:v>454.1</c:v>
                </c:pt>
                <c:pt idx="13">
                  <c:v>468.5</c:v>
                </c:pt>
                <c:pt idx="14">
                  <c:v>454.1</c:v>
                </c:pt>
              </c:numCache>
            </c:numRef>
          </c:val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(1)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 (P)</c:v>
                </c:pt>
              </c:strCache>
            </c:strRef>
          </c:cat>
          <c:val>
            <c:numRef>
              <c:f>'16.14'!$C$7:$C$21</c:f>
              <c:numCache>
                <c:formatCode>#,##0.0__;\–#,##0.0__;0.0__;@__</c:formatCode>
                <c:ptCount val="15"/>
                <c:pt idx="0">
                  <c:v>436.8</c:v>
                </c:pt>
                <c:pt idx="1">
                  <c:v>441</c:v>
                </c:pt>
                <c:pt idx="2">
                  <c:v>451.5</c:v>
                </c:pt>
                <c:pt idx="3">
                  <c:v>455.9</c:v>
                </c:pt>
                <c:pt idx="4">
                  <c:v>490.7</c:v>
                </c:pt>
                <c:pt idx="5">
                  <c:v>496.9</c:v>
                </c:pt>
                <c:pt idx="6">
                  <c:v>495.6</c:v>
                </c:pt>
                <c:pt idx="7">
                  <c:v>509</c:v>
                </c:pt>
                <c:pt idx="8">
                  <c:v>415.6</c:v>
                </c:pt>
                <c:pt idx="9">
                  <c:v>392.27499999999998</c:v>
                </c:pt>
                <c:pt idx="10">
                  <c:v>393.1</c:v>
                </c:pt>
                <c:pt idx="11">
                  <c:v>388.92500000000001</c:v>
                </c:pt>
                <c:pt idx="12">
                  <c:v>393.3</c:v>
                </c:pt>
                <c:pt idx="13">
                  <c:v>420.7</c:v>
                </c:pt>
                <c:pt idx="14">
                  <c:v>414</c:v>
                </c:pt>
              </c:numCache>
            </c:numRef>
          </c:val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(1)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 (P)</c:v>
                </c:pt>
              </c:strCache>
            </c:strRef>
          </c:cat>
          <c:val>
            <c:numRef>
              <c:f>'16.14'!$D$7:$D$21</c:f>
              <c:numCache>
                <c:formatCode>#,##0.0__;\–#,##0.0__;0.0__;@__</c:formatCode>
                <c:ptCount val="15"/>
                <c:pt idx="0">
                  <c:v>43.725000000000001</c:v>
                </c:pt>
                <c:pt idx="1">
                  <c:v>47.8</c:v>
                </c:pt>
                <c:pt idx="2">
                  <c:v>54</c:v>
                </c:pt>
                <c:pt idx="3">
                  <c:v>52.174999999999997</c:v>
                </c:pt>
                <c:pt idx="4">
                  <c:v>30.15</c:v>
                </c:pt>
                <c:pt idx="5">
                  <c:v>30.475000000000001</c:v>
                </c:pt>
                <c:pt idx="6">
                  <c:v>33.4</c:v>
                </c:pt>
                <c:pt idx="7">
                  <c:v>39.700000000000003</c:v>
                </c:pt>
                <c:pt idx="8">
                  <c:v>52</c:v>
                </c:pt>
                <c:pt idx="9">
                  <c:v>46.2</c:v>
                </c:pt>
                <c:pt idx="10">
                  <c:v>46.5</c:v>
                </c:pt>
                <c:pt idx="11">
                  <c:v>56.800000000000011</c:v>
                </c:pt>
                <c:pt idx="12">
                  <c:v>60.800000000000011</c:v>
                </c:pt>
                <c:pt idx="13">
                  <c:v>47.800000000000011</c:v>
                </c:pt>
                <c:pt idx="14">
                  <c:v>40.100000000000023</c:v>
                </c:pt>
              </c:numCache>
            </c:numRef>
          </c:val>
        </c:ser>
        <c:marker val="1"/>
        <c:axId val="78217216"/>
        <c:axId val="78218752"/>
      </c:lineChart>
      <c:catAx>
        <c:axId val="78217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18752"/>
        <c:crosses val="autoZero"/>
        <c:auto val="1"/>
        <c:lblAlgn val="ctr"/>
        <c:lblOffset val="100"/>
        <c:tickLblSkip val="1"/>
        <c:tickMarkSkip val="1"/>
      </c:catAx>
      <c:valAx>
        <c:axId val="78218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17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87330305372882"/>
          <c:y val="0.18483412322274881"/>
          <c:w val="0.46312217175621512"/>
          <c:h val="5.92417061611374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9.6625839234027358E-2"/>
          <c:y val="3.139013452914798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036819579194159"/>
          <c:y val="0.21300448430493338"/>
          <c:w val="0.76533799647268963"/>
          <c:h val="0.61434977578475369"/>
        </c:manualLayout>
      </c:layout>
      <c:barChart>
        <c:barDir val="col"/>
        <c:grouping val="clustered"/>
        <c:ser>
          <c:idx val="0"/>
          <c:order val="0"/>
          <c:tx>
            <c:strRef>
              <c:f>'16.15 '!$C$5:$C$5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'16.15 '!$D$6:$D$7</c:f>
              <c:strCache>
                <c:ptCount val="1"/>
                <c:pt idx="0">
                  <c:v>Hogares</c:v>
                </c:pt>
              </c:strCache>
            </c:strRef>
          </c:cat>
          <c:val>
            <c:numRef>
              <c:f>'16.15 '!$C$48</c:f>
              <c:numCache>
                <c:formatCode>#,##0.00</c:formatCode>
                <c:ptCount val="1"/>
                <c:pt idx="0">
                  <c:v>66443.456132701001</c:v>
                </c:pt>
              </c:numCache>
            </c:numRef>
          </c:val>
        </c:ser>
        <c:ser>
          <c:idx val="1"/>
          <c:order val="1"/>
          <c:tx>
            <c:strRef>
              <c:f>'16.15 '!$D$5:$D$5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'16.15 '!$D$6:$D$7</c:f>
              <c:strCache>
                <c:ptCount val="1"/>
                <c:pt idx="0">
                  <c:v>Hogares</c:v>
                </c:pt>
              </c:strCache>
            </c:strRef>
          </c:cat>
          <c:val>
            <c:numRef>
              <c:f>'16.15 '!$D$48</c:f>
              <c:numCache>
                <c:formatCode>#,##0.00</c:formatCode>
                <c:ptCount val="1"/>
                <c:pt idx="0">
                  <c:v>67043.600148754995</c:v>
                </c:pt>
              </c:numCache>
            </c:numRef>
          </c:val>
        </c:ser>
        <c:dLbls>
          <c:showLegendKey val="1"/>
          <c:showVal val="1"/>
        </c:dLbls>
        <c:axId val="78383744"/>
        <c:axId val="78389632"/>
      </c:barChart>
      <c:catAx>
        <c:axId val="7838374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389632"/>
        <c:crosses val="autoZero"/>
        <c:auto val="1"/>
        <c:lblAlgn val="ctr"/>
        <c:lblOffset val="100"/>
        <c:tickLblSkip val="1"/>
        <c:tickMarkSkip val="1"/>
      </c:catAx>
      <c:valAx>
        <c:axId val="78389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383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19034370682202"/>
          <c:y val="0.92825112107623142"/>
          <c:w val="0.67484713115828621"/>
          <c:h val="5.38116591928251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2015</a:t>
            </a:r>
          </a:p>
        </c:rich>
      </c:tx>
      <c:layout>
        <c:manualLayout>
          <c:xMode val="edge"/>
          <c:yMode val="edge"/>
          <c:x val="0.25355281294063592"/>
          <c:y val="1.791493676926748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ser>
          <c:idx val="0"/>
          <c:order val="0"/>
          <c:tx>
            <c:strRef>
              <c:f>'16.16'!$A$8</c:f>
              <c:strCache>
                <c:ptCount val="1"/>
                <c:pt idx="0">
                  <c:v>Huevos (kgs)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'16.16'!$E$8</c:f>
              <c:numCache>
                <c:formatCode>0.00</c:formatCode>
                <c:ptCount val="1"/>
                <c:pt idx="0">
                  <c:v>8.4430130000000005</c:v>
                </c:pt>
              </c:numCache>
            </c:numRef>
          </c:val>
        </c:ser>
        <c:ser>
          <c:idx val="1"/>
          <c:order val="1"/>
          <c:tx>
            <c:strRef>
              <c:f>'[11]16.16'!$A$9</c:f>
              <c:strCache>
                <c:ptCount val="1"/>
                <c:pt idx="0">
                  <c:v>Carne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'[11]16.16'!$E$9</c:f>
              <c:numCache>
                <c:formatCode>General</c:formatCode>
                <c:ptCount val="1"/>
                <c:pt idx="0">
                  <c:v>50.143932999999997</c:v>
                </c:pt>
              </c:numCache>
            </c:numRef>
          </c:val>
        </c:ser>
        <c:ser>
          <c:idx val="2"/>
          <c:order val="2"/>
          <c:tx>
            <c:strRef>
              <c:f>'[11]16.16'!$A$10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'[11]16.16'!$E$10</c:f>
              <c:numCache>
                <c:formatCode>General</c:formatCode>
                <c:ptCount val="1"/>
                <c:pt idx="0">
                  <c:v>25.895457</c:v>
                </c:pt>
              </c:numCache>
            </c:numRef>
          </c:val>
        </c:ser>
        <c:ser>
          <c:idx val="3"/>
          <c:order val="3"/>
          <c:tx>
            <c:strRef>
              <c:f>'[11]16.16'!$A$11</c:f>
              <c:strCache>
                <c:ptCount val="1"/>
                <c:pt idx="0">
                  <c:v>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'[11]16.16'!$E$11</c:f>
              <c:numCache>
                <c:formatCode>General</c:formatCode>
                <c:ptCount val="1"/>
                <c:pt idx="0">
                  <c:v>73.324594000000005</c:v>
                </c:pt>
              </c:numCache>
            </c:numRef>
          </c:val>
        </c:ser>
        <c:ser>
          <c:idx val="4"/>
          <c:order val="4"/>
          <c:tx>
            <c:strRef>
              <c:f>'[11]16.16'!$A$12</c:f>
              <c:strCache>
                <c:ptCount val="1"/>
                <c:pt idx="0">
                  <c:v>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'[11]16.16'!$E$12</c:f>
              <c:numCache>
                <c:formatCode>General</c:formatCode>
                <c:ptCount val="1"/>
                <c:pt idx="0">
                  <c:v>0.676064</c:v>
                </c:pt>
              </c:numCache>
            </c:numRef>
          </c:val>
        </c:ser>
        <c:ser>
          <c:idx val="5"/>
          <c:order val="5"/>
          <c:tx>
            <c:strRef>
              <c:f>'[11]16.16'!$A$13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'[11]16.16'!$E$13</c:f>
              <c:numCache>
                <c:formatCode>General</c:formatCode>
                <c:ptCount val="1"/>
                <c:pt idx="0">
                  <c:v>35.806714999999997</c:v>
                </c:pt>
              </c:numCache>
            </c:numRef>
          </c:val>
        </c:ser>
        <c:ser>
          <c:idx val="6"/>
          <c:order val="6"/>
          <c:tx>
            <c:strRef>
              <c:f>'[11]16.16'!$A$14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'[11]16.16'!$E$14</c:f>
              <c:numCache>
                <c:formatCode>General</c:formatCode>
                <c:ptCount val="1"/>
                <c:pt idx="0">
                  <c:v>35.148502999999998</c:v>
                </c:pt>
              </c:numCache>
            </c:numRef>
          </c:val>
        </c:ser>
        <c:ser>
          <c:idx val="7"/>
          <c:order val="7"/>
          <c:tx>
            <c:strRef>
              <c:f>'[11]16.16'!$A$15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'[11]16.16'!$E$15</c:f>
              <c:numCache>
                <c:formatCode>General</c:formatCode>
                <c:ptCount val="1"/>
                <c:pt idx="0">
                  <c:v>13.819667000000001</c:v>
                </c:pt>
              </c:numCache>
            </c:numRef>
          </c:val>
        </c:ser>
        <c:ser>
          <c:idx val="8"/>
          <c:order val="8"/>
          <c:tx>
            <c:strRef>
              <c:f>'[11]16.16'!$A$16</c:f>
              <c:strCache>
                <c:ptCount val="1"/>
                <c:pt idx="0">
                  <c:v>Chocolates/cacaos/sucedaneos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'[11]16.16'!$E$16</c:f>
              <c:numCache>
                <c:formatCode>General</c:formatCode>
                <c:ptCount val="1"/>
                <c:pt idx="0">
                  <c:v>3.7106880000000002</c:v>
                </c:pt>
              </c:numCache>
            </c:numRef>
          </c:val>
        </c:ser>
        <c:ser>
          <c:idx val="9"/>
          <c:order val="9"/>
          <c:tx>
            <c:strRef>
              <c:f>'[11]16.16'!$A$17</c:f>
              <c:strCache>
                <c:ptCount val="1"/>
                <c:pt idx="0">
                  <c:v>Cafes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'[11]16.16'!$E$17</c:f>
              <c:numCache>
                <c:formatCode>General</c:formatCode>
                <c:ptCount val="1"/>
                <c:pt idx="0">
                  <c:v>1.7302299999999999</c:v>
                </c:pt>
              </c:numCache>
            </c:numRef>
          </c:val>
        </c:ser>
        <c:ser>
          <c:idx val="10"/>
          <c:order val="10"/>
          <c:tx>
            <c:strRef>
              <c:f>'[11]16.16'!$A$18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'[11]16.16'!$E$18</c:f>
              <c:numCache>
                <c:formatCode>General</c:formatCode>
                <c:ptCount val="1"/>
                <c:pt idx="0">
                  <c:v>3.8563109999999998</c:v>
                </c:pt>
              </c:numCache>
            </c:numRef>
          </c:val>
        </c:ser>
        <c:ser>
          <c:idx val="11"/>
          <c:order val="11"/>
          <c:tx>
            <c:strRef>
              <c:f>'[11]16.16'!$A$19</c:f>
              <c:strCache>
                <c:ptCount val="1"/>
                <c:pt idx="0">
                  <c:v>Pastas alimenticias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'[11]16.16'!$E$19</c:f>
              <c:numCache>
                <c:formatCode>General</c:formatCode>
                <c:ptCount val="1"/>
                <c:pt idx="0">
                  <c:v>4.1067920000000004</c:v>
                </c:pt>
              </c:numCache>
            </c:numRef>
          </c:val>
        </c:ser>
        <c:ser>
          <c:idx val="12"/>
          <c:order val="12"/>
          <c:tx>
            <c:strRef>
              <c:f>'[11]16.16'!$A$20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'[11]16.16'!$E$20</c:f>
              <c:numCache>
                <c:formatCode>General</c:formatCode>
                <c:ptCount val="1"/>
                <c:pt idx="0">
                  <c:v>3.8749539999999998</c:v>
                </c:pt>
              </c:numCache>
            </c:numRef>
          </c:val>
        </c:ser>
        <c:ser>
          <c:idx val="13"/>
          <c:order val="13"/>
          <c:tx>
            <c:strRef>
              <c:f>'[11]16.16'!$A$21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'[11]16.16'!$E$21</c:f>
              <c:numCache>
                <c:formatCode>General</c:formatCode>
                <c:ptCount val="1"/>
                <c:pt idx="0">
                  <c:v>3.0551360000000001</c:v>
                </c:pt>
              </c:numCache>
            </c:numRef>
          </c:val>
        </c:ser>
        <c:ser>
          <c:idx val="14"/>
          <c:order val="14"/>
          <c:tx>
            <c:strRef>
              <c:f>'[11]16.16'!$A$22</c:f>
              <c:strCache>
                <c:ptCount val="1"/>
                <c:pt idx="0">
                  <c:v>Aceites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'[11]16.16'!$E$22</c:f>
              <c:numCache>
                <c:formatCode>General</c:formatCode>
                <c:ptCount val="1"/>
                <c:pt idx="0">
                  <c:v>12.526064</c:v>
                </c:pt>
              </c:numCache>
            </c:numRef>
          </c:val>
        </c:ser>
        <c:ser>
          <c:idx val="15"/>
          <c:order val="15"/>
          <c:tx>
            <c:strRef>
              <c:f>'[11]16.16'!$A$23</c:f>
              <c:strCache>
                <c:ptCount val="1"/>
                <c:pt idx="0">
                  <c:v>Aceites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'[11]16.16'!$E$23</c:f>
              <c:numCache>
                <c:formatCode>General</c:formatCode>
                <c:ptCount val="1"/>
                <c:pt idx="0">
                  <c:v>8.3567999999999998</c:v>
                </c:pt>
              </c:numCache>
            </c:numRef>
          </c:val>
        </c:ser>
        <c:ser>
          <c:idx val="16"/>
          <c:order val="16"/>
          <c:tx>
            <c:strRef>
              <c:f>'[11]16.16'!$A$24</c:f>
              <c:strCache>
                <c:ptCount val="1"/>
                <c:pt idx="0">
                  <c:v>Aceites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'[11]16.16'!$E$24</c:f>
              <c:numCache>
                <c:formatCode>General</c:formatCode>
                <c:ptCount val="1"/>
                <c:pt idx="0">
                  <c:v>3.1154820000000001</c:v>
                </c:pt>
              </c:numCache>
            </c:numRef>
          </c:val>
        </c:ser>
        <c:ser>
          <c:idx val="17"/>
          <c:order val="17"/>
          <c:tx>
            <c:strRef>
              <c:f>'[11]16.16'!$A$25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7547184806906791E-2"/>
                  <c:y val="-2.7631971740617765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'[11]16.16'!$E$25</c:f>
              <c:numCache>
                <c:formatCode>General</c:formatCode>
                <c:ptCount val="1"/>
                <c:pt idx="0">
                  <c:v>0.73850099999999996</c:v>
                </c:pt>
              </c:numCache>
            </c:numRef>
          </c:val>
        </c:ser>
        <c:ser>
          <c:idx val="18"/>
          <c:order val="18"/>
          <c:tx>
            <c:strRef>
              <c:f>'[11]16.16'!$A$26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'[11]16.16'!$E$26</c:f>
              <c:numCache>
                <c:formatCode>General</c:formatCode>
                <c:ptCount val="1"/>
                <c:pt idx="0">
                  <c:v>21.913909</c:v>
                </c:pt>
              </c:numCache>
            </c:numRef>
          </c:val>
        </c:ser>
        <c:ser>
          <c:idx val="19"/>
          <c:order val="19"/>
          <c:tx>
            <c:strRef>
              <c:f>'[11]16.16'!$A$27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'[11]16.16'!$E$27</c:f>
              <c:numCache>
                <c:formatCode>General</c:formatCode>
                <c:ptCount val="1"/>
                <c:pt idx="0">
                  <c:v>0.94487299999999996</c:v>
                </c:pt>
              </c:numCache>
            </c:numRef>
          </c:val>
        </c:ser>
        <c:ser>
          <c:idx val="20"/>
          <c:order val="20"/>
          <c:tx>
            <c:strRef>
              <c:f>'[11]16.16'!$A$28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'[11]16.16'!$E$28</c:f>
              <c:numCache>
                <c:formatCode>General</c:formatCode>
                <c:ptCount val="1"/>
                <c:pt idx="0">
                  <c:v>1.325663</c:v>
                </c:pt>
              </c:numCache>
            </c:numRef>
          </c:val>
        </c:ser>
        <c:ser>
          <c:idx val="21"/>
          <c:order val="21"/>
          <c:tx>
            <c:strRef>
              <c:f>'[11]16.16'!$A$29</c:f>
              <c:strCache>
                <c:ptCount val="1"/>
                <c:pt idx="0">
                  <c:v>Verduras/hortalizas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'[11]16.16'!$E$29</c:f>
              <c:numCache>
                <c:formatCode>General</c:formatCode>
                <c:ptCount val="1"/>
                <c:pt idx="0">
                  <c:v>59.708142000000002</c:v>
                </c:pt>
              </c:numCache>
            </c:numRef>
          </c:val>
        </c:ser>
        <c:ser>
          <c:idx val="22"/>
          <c:order val="22"/>
          <c:tx>
            <c:strRef>
              <c:f>'[11]16.16'!$A$30</c:f>
              <c:strCache>
                <c:ptCount val="1"/>
                <c:pt idx="0">
                  <c:v>Frutas frescas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'[11]16.16'!$E$30</c:f>
              <c:numCache>
                <c:formatCode>General</c:formatCode>
                <c:ptCount val="1"/>
                <c:pt idx="0">
                  <c:v>99.182220000000001</c:v>
                </c:pt>
              </c:numCache>
            </c:numRef>
          </c:val>
        </c:ser>
        <c:ser>
          <c:idx val="23"/>
          <c:order val="23"/>
          <c:tx>
            <c:strRef>
              <c:f>'[11]16.16'!$A$31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'[11]16.16'!$E$31</c:f>
              <c:numCache>
                <c:formatCode>General</c:formatCode>
                <c:ptCount val="1"/>
                <c:pt idx="0">
                  <c:v>2.544035</c:v>
                </c:pt>
              </c:numCache>
            </c:numRef>
          </c:val>
        </c:ser>
        <c:ser>
          <c:idx val="24"/>
          <c:order val="24"/>
          <c:tx>
            <c:strRef>
              <c:f>'[11]16.16'!$A$32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163224102960668E-2"/>
                  <c:y val="3.6625869238833932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'[11]16.16'!$E$32</c:f>
              <c:numCache>
                <c:formatCode>General</c:formatCode>
                <c:ptCount val="1"/>
                <c:pt idx="0">
                  <c:v>2.893319</c:v>
                </c:pt>
              </c:numCache>
            </c:numRef>
          </c:val>
        </c:ser>
        <c:ser>
          <c:idx val="25"/>
          <c:order val="25"/>
          <c:tx>
            <c:strRef>
              <c:f>'[11]16.16'!$A$33</c:f>
              <c:strCache>
                <c:ptCount val="1"/>
                <c:pt idx="0">
                  <c:v>Frutas y 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'[11]16.16'!$E$33</c:f>
              <c:numCache>
                <c:formatCode>General</c:formatCode>
                <c:ptCount val="1"/>
                <c:pt idx="0">
                  <c:v>13.287205</c:v>
                </c:pt>
              </c:numCache>
            </c:numRef>
          </c:val>
        </c:ser>
        <c:ser>
          <c:idx val="26"/>
          <c:order val="26"/>
          <c:tx>
            <c:strRef>
              <c:f>'[11]16.16'!$A$34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'[11]16.16'!$E$34</c:f>
              <c:numCache>
                <c:formatCode>General</c:formatCode>
                <c:ptCount val="1"/>
                <c:pt idx="0">
                  <c:v>12.935791999999999</c:v>
                </c:pt>
              </c:numCache>
            </c:numRef>
          </c:val>
        </c:ser>
        <c:ser>
          <c:idx val="27"/>
          <c:order val="27"/>
          <c:tx>
            <c:strRef>
              <c:f>'[11]16.16'!$A$35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'[11]16.16'!$E$35</c:f>
              <c:numCache>
                <c:formatCode>General</c:formatCode>
                <c:ptCount val="1"/>
                <c:pt idx="0">
                  <c:v>2.5105330000000001</c:v>
                </c:pt>
              </c:numCache>
            </c:numRef>
          </c:val>
        </c:ser>
        <c:ser>
          <c:idx val="28"/>
          <c:order val="28"/>
          <c:tx>
            <c:strRef>
              <c:f>'[11]16.16'!$A$36</c:f>
              <c:strCache>
                <c:ptCount val="1"/>
                <c:pt idx="0">
                  <c:v>Vinos tranquilos con DOP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'[11]16.16'!$E$36</c:f>
              <c:numCache>
                <c:formatCode>General</c:formatCode>
                <c:ptCount val="1"/>
                <c:pt idx="0">
                  <c:v>3.084381</c:v>
                </c:pt>
              </c:numCache>
            </c:numRef>
          </c:val>
        </c:ser>
        <c:ser>
          <c:idx val="29"/>
          <c:order val="29"/>
          <c:tx>
            <c:strRef>
              <c:f>'[11]16.16'!$A$37</c:f>
              <c:strCache>
                <c:ptCount val="1"/>
                <c:pt idx="0">
                  <c:v>Vinos espumosos (inc. Cava)/Gasificados con DOP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'[11]16.16'!$E$37</c:f>
              <c:numCache>
                <c:formatCode>General</c:formatCode>
                <c:ptCount val="1"/>
                <c:pt idx="0">
                  <c:v>0.52244400000000002</c:v>
                </c:pt>
              </c:numCache>
            </c:numRef>
          </c:val>
        </c:ser>
        <c:ser>
          <c:idx val="30"/>
          <c:order val="30"/>
          <c:tx>
            <c:strRef>
              <c:f>'[11]16.16'!$A$38</c:f>
              <c:strCache>
                <c:ptCount val="1"/>
                <c:pt idx="0">
                  <c:v>Vinos con IGP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'[11]16.16'!$E$38</c:f>
              <c:numCache>
                <c:formatCode>General</c:formatCode>
                <c:ptCount val="1"/>
                <c:pt idx="0">
                  <c:v>0.29823100000000002</c:v>
                </c:pt>
              </c:numCache>
            </c:numRef>
          </c:val>
        </c:ser>
        <c:ser>
          <c:idx val="31"/>
          <c:order val="31"/>
          <c:tx>
            <c:strRef>
              <c:f>'[11]16.16'!$A$39</c:f>
              <c:strCache>
                <c:ptCount val="1"/>
                <c:pt idx="0">
                  <c:v>Vinos sin DOP/IGP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'[11]16.16'!$E$39</c:f>
              <c:numCache>
                <c:formatCode>General</c:formatCode>
                <c:ptCount val="1"/>
                <c:pt idx="0">
                  <c:v>4.0535600000000001</c:v>
                </c:pt>
              </c:numCache>
            </c:numRef>
          </c:val>
        </c:ser>
        <c:ser>
          <c:idx val="32"/>
          <c:order val="32"/>
          <c:tx>
            <c:strRef>
              <c:f>'[11]16.16'!$A$40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'[11]16.16'!$E$40</c:f>
              <c:numCache>
                <c:formatCode>General</c:formatCode>
                <c:ptCount val="1"/>
                <c:pt idx="0">
                  <c:v>18.313668</c:v>
                </c:pt>
              </c:numCache>
            </c:numRef>
          </c:val>
        </c:ser>
        <c:ser>
          <c:idx val="33"/>
          <c:order val="33"/>
          <c:tx>
            <c:strRef>
              <c:f>'[11]16.16'!$A$41</c:f>
              <c:strCache>
                <c:ptCount val="1"/>
                <c:pt idx="0">
                  <c:v>Bebidas espirituosas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'[11]16.16'!$E$41</c:f>
              <c:numCache>
                <c:formatCode>General</c:formatCode>
                <c:ptCount val="1"/>
                <c:pt idx="0">
                  <c:v>0.84746600000000005</c:v>
                </c:pt>
              </c:numCache>
            </c:numRef>
          </c:val>
        </c:ser>
        <c:ser>
          <c:idx val="34"/>
          <c:order val="34"/>
          <c:tx>
            <c:strRef>
              <c:f>'[11]16.16'!$A$42</c:f>
              <c:strCache>
                <c:ptCount val="1"/>
                <c:pt idx="0">
                  <c:v>Zumos y néctares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'[11]16.16'!$E$42</c:f>
              <c:numCache>
                <c:formatCode>General</c:formatCode>
                <c:ptCount val="1"/>
                <c:pt idx="0">
                  <c:v>10.258241</c:v>
                </c:pt>
              </c:numCache>
            </c:numRef>
          </c:val>
        </c:ser>
        <c:ser>
          <c:idx val="35"/>
          <c:order val="35"/>
          <c:tx>
            <c:strRef>
              <c:f>'[11]16.16'!$A$43</c:f>
              <c:strCache>
                <c:ptCount val="1"/>
                <c:pt idx="0">
                  <c:v>Agua envasada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'[11]16.16'!$E$43</c:f>
              <c:numCache>
                <c:formatCode>General</c:formatCode>
                <c:ptCount val="1"/>
                <c:pt idx="0">
                  <c:v>56.464146</c:v>
                </c:pt>
              </c:numCache>
            </c:numRef>
          </c:val>
        </c:ser>
        <c:ser>
          <c:idx val="36"/>
          <c:order val="36"/>
          <c:tx>
            <c:strRef>
              <c:f>'[11]16.16'!$A$44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8,44</c:v>
                </c:pt>
                <c:pt idx="3">
                  <c:v>50,14</c:v>
                </c:pt>
                <c:pt idx="4">
                  <c:v>25,90</c:v>
                </c:pt>
                <c:pt idx="5">
                  <c:v>73,32</c:v>
                </c:pt>
                <c:pt idx="6">
                  <c:v>0,68</c:v>
                </c:pt>
                <c:pt idx="7">
                  <c:v>35,81</c:v>
                </c:pt>
                <c:pt idx="8">
                  <c:v>35,15</c:v>
                </c:pt>
                <c:pt idx="9">
                  <c:v>13,82</c:v>
                </c:pt>
                <c:pt idx="10">
                  <c:v>3,71</c:v>
                </c:pt>
                <c:pt idx="11">
                  <c:v>1,73</c:v>
                </c:pt>
                <c:pt idx="12">
                  <c:v>3,86</c:v>
                </c:pt>
                <c:pt idx="13">
                  <c:v>4,11</c:v>
                </c:pt>
                <c:pt idx="14">
                  <c:v>3,87</c:v>
                </c:pt>
                <c:pt idx="15">
                  <c:v>3,06</c:v>
                </c:pt>
                <c:pt idx="16">
                  <c:v>12,53</c:v>
                </c:pt>
                <c:pt idx="17">
                  <c:v>8,36</c:v>
                </c:pt>
                <c:pt idx="18">
                  <c:v>3,12</c:v>
                </c:pt>
                <c:pt idx="19">
                  <c:v>0,74</c:v>
                </c:pt>
                <c:pt idx="20">
                  <c:v>21,91</c:v>
                </c:pt>
                <c:pt idx="21">
                  <c:v>0,94</c:v>
                </c:pt>
                <c:pt idx="22">
                  <c:v>1,33</c:v>
                </c:pt>
                <c:pt idx="23">
                  <c:v>59,71</c:v>
                </c:pt>
                <c:pt idx="24">
                  <c:v>99,18</c:v>
                </c:pt>
                <c:pt idx="25">
                  <c:v>2,54</c:v>
                </c:pt>
                <c:pt idx="26">
                  <c:v>2,89</c:v>
                </c:pt>
                <c:pt idx="27">
                  <c:v>13,29</c:v>
                </c:pt>
                <c:pt idx="28">
                  <c:v>12,94</c:v>
                </c:pt>
                <c:pt idx="29">
                  <c:v>2,51</c:v>
                </c:pt>
                <c:pt idx="30">
                  <c:v>3,08</c:v>
                </c:pt>
                <c:pt idx="31">
                  <c:v>0,52</c:v>
                </c:pt>
                <c:pt idx="32">
                  <c:v>0,30</c:v>
                </c:pt>
                <c:pt idx="33">
                  <c:v>4,05</c:v>
                </c:pt>
                <c:pt idx="34">
                  <c:v>18,31</c:v>
                </c:pt>
                <c:pt idx="35">
                  <c:v>0,85</c:v>
                </c:pt>
                <c:pt idx="36">
                  <c:v>10,26</c:v>
                </c:pt>
                <c:pt idx="37">
                  <c:v>56,46</c:v>
                </c:pt>
                <c:pt idx="38">
                  <c:v>44,68</c:v>
                </c:pt>
              </c:strCache>
            </c:strRef>
          </c:cat>
          <c:val>
            <c:numRef>
              <c:f>'[11]16.16'!$E$44</c:f>
              <c:numCache>
                <c:formatCode>General</c:formatCode>
                <c:ptCount val="1"/>
                <c:pt idx="0">
                  <c:v>44.675226000000002</c:v>
                </c:pt>
              </c:numCache>
            </c:numRef>
          </c:val>
        </c:ser>
        <c:dLbls>
          <c:showVal val="1"/>
        </c:dLbls>
        <c:axId val="79344000"/>
        <c:axId val="79345536"/>
      </c:barChart>
      <c:catAx>
        <c:axId val="79344000"/>
        <c:scaling>
          <c:orientation val="minMax"/>
        </c:scaling>
        <c:delete val="1"/>
        <c:axPos val="l"/>
        <c:numFmt formatCode="General" sourceLinked="1"/>
        <c:tickLblPos val="none"/>
        <c:crossAx val="79345536"/>
        <c:crosses val="autoZero"/>
        <c:auto val="1"/>
        <c:lblAlgn val="ctr"/>
        <c:lblOffset val="100"/>
      </c:catAx>
      <c:valAx>
        <c:axId val="79345536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344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273E-2"/>
          <c:y val="0.67323290845886463"/>
          <c:w val="0.80144498515176466"/>
          <c:h val="0.31749710312862223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2015</a:t>
            </a:r>
          </a:p>
        </c:rich>
      </c:tx>
      <c:layout>
        <c:manualLayout>
          <c:xMode val="edge"/>
          <c:yMode val="edge"/>
          <c:x val="0.23173541815538778"/>
          <c:y val="4.78469458439391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60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3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701E-3"/>
                  <c:y val="-0.11474170888920369"/>
                </c:manualLayout>
              </c:layout>
              <c:showPercent val="1"/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Percent val="1"/>
            </c:dLbl>
            <c:dLbl>
              <c:idx val="2"/>
              <c:layout>
                <c:manualLayout>
                  <c:x val="1.8861273180199228E-2"/>
                  <c:y val="-0.2544542057340575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('16.2.2'!$A$8,'16.2.2'!$A$10,'16.2.2'!$A$11)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'16.2.2'!$C$9:$C$11</c:f>
              <c:numCache>
                <c:formatCode>#,##0.00__;\–#,##0.00__;0.00__;@__</c:formatCode>
                <c:ptCount val="3"/>
                <c:pt idx="0">
                  <c:v>42.15319758192809</c:v>
                </c:pt>
                <c:pt idx="1">
                  <c:v>7.0394527521476293</c:v>
                </c:pt>
                <c:pt idx="2">
                  <c:v>50.807349665924271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583"/>
          <c:w val="0.26378568801193814"/>
          <c:h val="0.2838196671858572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2015</a:t>
            </a:r>
          </a:p>
        </c:rich>
      </c:tx>
      <c:layout>
        <c:manualLayout>
          <c:xMode val="edge"/>
          <c:yMode val="edge"/>
          <c:x val="0.13820224719101176"/>
          <c:y val="4.43925233644861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1797752808988915E-2"/>
          <c:y val="0.23704697340639969"/>
          <c:w val="0.6447338288321437"/>
          <c:h val="0.53631755923557689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738E-2"/>
                  <c:y val="-0.15004084382500374"/>
                </c:manualLayout>
              </c:layout>
              <c:showPercent val="1"/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Percent val="1"/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0786516853932646"/>
                  <c:y val="0.28971962616822428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8988764044943873"/>
                  <c:y val="0.33644859813084343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18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('16.2.2'!$A$8,'16.2.2'!$A$10,'16.2.2'!$A$11)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'16.2.2'!$E$9:$E$11</c:f>
              <c:numCache>
                <c:formatCode>#,##0.00__;\–#,##0.00__;0.00__;@__</c:formatCode>
                <c:ptCount val="3"/>
                <c:pt idx="0">
                  <c:v>42.000799738267474</c:v>
                </c:pt>
                <c:pt idx="1">
                  <c:v>7.5466211058199129</c:v>
                </c:pt>
                <c:pt idx="2">
                  <c:v>50.452579155912616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703"/>
          <c:w val="0.26711122231216428"/>
          <c:h val="0.2523364485981297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66675</xdr:rowOff>
    </xdr:from>
    <xdr:to>
      <xdr:col>7</xdr:col>
      <xdr:colOff>28575</xdr:colOff>
      <xdr:row>55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66675</xdr:colOff>
      <xdr:row>83</xdr:row>
      <xdr:rowOff>76200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38100</xdr:rowOff>
    </xdr:from>
    <xdr:to>
      <xdr:col>7</xdr:col>
      <xdr:colOff>139701</xdr:colOff>
      <xdr:row>36</xdr:row>
      <xdr:rowOff>38100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51</xdr:row>
      <xdr:rowOff>28575</xdr:rowOff>
    </xdr:from>
    <xdr:to>
      <xdr:col>4</xdr:col>
      <xdr:colOff>558800</xdr:colOff>
      <xdr:row>77</xdr:row>
      <xdr:rowOff>66675</xdr:rowOff>
    </xdr:to>
    <xdr:graphicFrame macro="">
      <xdr:nvGraphicFramePr>
        <xdr:cNvPr id="276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6</xdr:col>
      <xdr:colOff>476250</xdr:colOff>
      <xdr:row>101</xdr:row>
      <xdr:rowOff>127000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25</xdr:row>
      <xdr:rowOff>66675</xdr:rowOff>
    </xdr:from>
    <xdr:to>
      <xdr:col>7</xdr:col>
      <xdr:colOff>142875</xdr:colOff>
      <xdr:row>50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50</xdr:row>
      <xdr:rowOff>292100</xdr:rowOff>
    </xdr:from>
    <xdr:to>
      <xdr:col>7</xdr:col>
      <xdr:colOff>190500</xdr:colOff>
      <xdr:row>76</xdr:row>
      <xdr:rowOff>15875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14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49</xdr:row>
      <xdr:rowOff>0</xdr:rowOff>
    </xdr:to>
    <xdr:graphicFrame macro="">
      <xdr:nvGraphicFramePr>
        <xdr:cNvPr id="14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457200</xdr:colOff>
      <xdr:row>50</xdr:row>
      <xdr:rowOff>28575</xdr:rowOff>
    </xdr:from>
    <xdr:to>
      <xdr:col>5</xdr:col>
      <xdr:colOff>1057275</xdr:colOff>
      <xdr:row>74</xdr:row>
      <xdr:rowOff>104775</xdr:rowOff>
    </xdr:to>
    <xdr:graphicFrame macro="">
      <xdr:nvGraphicFramePr>
        <xdr:cNvPr id="143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 macro="">
      <xdr:nvGraphicFramePr>
        <xdr:cNvPr id="174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9</xdr:row>
      <xdr:rowOff>152400</xdr:rowOff>
    </xdr:from>
    <xdr:to>
      <xdr:col>7</xdr:col>
      <xdr:colOff>241300</xdr:colOff>
      <xdr:row>33</xdr:row>
      <xdr:rowOff>152399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Desktop\CAPITULO16_TABLAS_ISABEL-HERNANDEZ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6.15 "/>
      <sheetName val="16.16"/>
      <sheetName val="16.17"/>
    </sheetNames>
    <sheetDataSet>
      <sheetData sheetId="0" refreshError="1"/>
      <sheetData sheetId="1">
        <row r="6">
          <cell r="E6" t="str">
            <v>Kg/l</v>
          </cell>
        </row>
        <row r="9">
          <cell r="A9" t="str">
            <v xml:space="preserve">Carne </v>
          </cell>
          <cell r="E9">
            <v>50.143932999999997</v>
          </cell>
        </row>
        <row r="10">
          <cell r="A10" t="str">
            <v>Pesca</v>
          </cell>
          <cell r="E10">
            <v>25.895457</v>
          </cell>
        </row>
        <row r="11">
          <cell r="A11" t="str">
            <v>Leche líquida</v>
          </cell>
          <cell r="E11">
            <v>73.324594000000005</v>
          </cell>
        </row>
        <row r="12">
          <cell r="A12" t="str">
            <v>Otras leches</v>
          </cell>
          <cell r="E12">
            <v>0.676064</v>
          </cell>
        </row>
        <row r="13">
          <cell r="A13" t="str">
            <v>Derivados lácteos</v>
          </cell>
          <cell r="E13">
            <v>35.806714999999997</v>
          </cell>
        </row>
        <row r="14">
          <cell r="A14" t="str">
            <v>Pan</v>
          </cell>
          <cell r="E14">
            <v>35.148502999999998</v>
          </cell>
        </row>
        <row r="15">
          <cell r="A15" t="str">
            <v>Bollería/pastelería/galletas/cereales</v>
          </cell>
          <cell r="E15">
            <v>13.819667000000001</v>
          </cell>
        </row>
        <row r="16">
          <cell r="A16" t="str">
            <v>Chocolates/cacaos/sucedaneos</v>
          </cell>
          <cell r="E16">
            <v>3.7106880000000002</v>
          </cell>
        </row>
        <row r="17">
          <cell r="A17" t="str">
            <v>Cafes e infusiones</v>
          </cell>
          <cell r="E17">
            <v>1.7302299999999999</v>
          </cell>
        </row>
        <row r="18">
          <cell r="A18" t="str">
            <v>Arroz</v>
          </cell>
          <cell r="E18">
            <v>3.8563109999999998</v>
          </cell>
        </row>
        <row r="19">
          <cell r="A19" t="str">
            <v>Pastas alimenticias</v>
          </cell>
          <cell r="E19">
            <v>4.1067920000000004</v>
          </cell>
        </row>
        <row r="20">
          <cell r="A20" t="str">
            <v>Azucar</v>
          </cell>
          <cell r="E20">
            <v>3.8749539999999998</v>
          </cell>
        </row>
        <row r="21">
          <cell r="A21" t="str">
            <v>Legumbres</v>
          </cell>
          <cell r="E21">
            <v>3.0551360000000001</v>
          </cell>
        </row>
        <row r="22">
          <cell r="A22" t="str">
            <v>Aceites</v>
          </cell>
          <cell r="E22">
            <v>12.526064</v>
          </cell>
        </row>
        <row r="23">
          <cell r="A23" t="str">
            <v>Aceites oliva</v>
          </cell>
          <cell r="E23">
            <v>8.3567999999999998</v>
          </cell>
        </row>
        <row r="24">
          <cell r="A24" t="str">
            <v>Aceites girasol</v>
          </cell>
          <cell r="E24">
            <v>3.1154820000000001</v>
          </cell>
        </row>
        <row r="25">
          <cell r="A25" t="str">
            <v>Margarina</v>
          </cell>
          <cell r="E25">
            <v>0.73850099999999996</v>
          </cell>
        </row>
        <row r="26">
          <cell r="A26" t="str">
            <v>Patatas frescas</v>
          </cell>
          <cell r="E26">
            <v>21.913909</v>
          </cell>
        </row>
        <row r="27">
          <cell r="A27" t="str">
            <v>Patatas congeladas</v>
          </cell>
          <cell r="E27">
            <v>0.94487299999999996</v>
          </cell>
        </row>
        <row r="28">
          <cell r="A28" t="str">
            <v>Patatas procesadas</v>
          </cell>
          <cell r="E28">
            <v>1.325663</v>
          </cell>
        </row>
        <row r="29">
          <cell r="A29" t="str">
            <v>Verduras/hortalizas frescas</v>
          </cell>
          <cell r="E29">
            <v>59.708142000000002</v>
          </cell>
        </row>
        <row r="30">
          <cell r="A30" t="str">
            <v>Frutas frescas</v>
          </cell>
          <cell r="E30">
            <v>99.182220000000001</v>
          </cell>
        </row>
        <row r="31">
          <cell r="A31" t="str">
            <v>Aceitunas</v>
          </cell>
          <cell r="E31">
            <v>2.544035</v>
          </cell>
        </row>
        <row r="32">
          <cell r="A32" t="str">
            <v>Frutos secos</v>
          </cell>
          <cell r="E32">
            <v>2.893319</v>
          </cell>
        </row>
        <row r="33">
          <cell r="A33" t="str">
            <v>Frutas y hortalizas transformadas</v>
          </cell>
          <cell r="E33">
            <v>13.287205</v>
          </cell>
        </row>
        <row r="34">
          <cell r="A34" t="str">
            <v>Platos preparados</v>
          </cell>
          <cell r="E34">
            <v>12.935791999999999</v>
          </cell>
        </row>
        <row r="35">
          <cell r="A35" t="str">
            <v>Salsas</v>
          </cell>
          <cell r="E35">
            <v>2.5105330000000001</v>
          </cell>
        </row>
        <row r="36">
          <cell r="A36" t="str">
            <v>Vinos tranquilos con DOP</v>
          </cell>
          <cell r="E36">
            <v>3.084381</v>
          </cell>
        </row>
        <row r="37">
          <cell r="A37" t="str">
            <v>Vinos espumosos (inc. Cava)/Gasificados con DOP</v>
          </cell>
          <cell r="E37">
            <v>0.52244400000000002</v>
          </cell>
        </row>
        <row r="38">
          <cell r="A38" t="str">
            <v>Vinos con IGP</v>
          </cell>
          <cell r="E38">
            <v>0.29823100000000002</v>
          </cell>
        </row>
        <row r="39">
          <cell r="A39" t="str">
            <v>Vinos sin DOP/IGP</v>
          </cell>
          <cell r="E39">
            <v>4.0535600000000001</v>
          </cell>
        </row>
        <row r="40">
          <cell r="A40" t="str">
            <v>Cervezas</v>
          </cell>
          <cell r="E40">
            <v>18.313668</v>
          </cell>
        </row>
        <row r="41">
          <cell r="A41" t="str">
            <v>Bebidas espirituosas</v>
          </cell>
          <cell r="E41">
            <v>0.84746600000000005</v>
          </cell>
        </row>
        <row r="42">
          <cell r="A42" t="str">
            <v>Zumos y néctares</v>
          </cell>
          <cell r="E42">
            <v>10.258241</v>
          </cell>
        </row>
        <row r="43">
          <cell r="A43" t="str">
            <v>Agua envasada</v>
          </cell>
          <cell r="E43">
            <v>56.464146</v>
          </cell>
        </row>
        <row r="44">
          <cell r="A44" t="str">
            <v>Gaseosas y bebidas refrescantes</v>
          </cell>
          <cell r="E44">
            <v>44.675226000000002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view="pageBreakPreview" zoomScale="70" zoomScaleNormal="75" zoomScaleSheetLayoutView="70" workbookViewId="0">
      <selection activeCell="C19" sqref="C19"/>
    </sheetView>
  </sheetViews>
  <sheetFormatPr baseColWidth="10" defaultColWidth="8.42578125" defaultRowHeight="12.75"/>
  <cols>
    <col min="1" max="1" width="36.85546875" style="9" customWidth="1"/>
    <col min="2" max="5" width="17.85546875" style="12" customWidth="1"/>
    <col min="6" max="6" width="17.85546875" style="13" customWidth="1"/>
    <col min="7" max="10" width="9.28515625" style="14" customWidth="1"/>
    <col min="11" max="16384" width="8.42578125" style="9"/>
  </cols>
  <sheetData>
    <row r="1" spans="1:10" s="22" customFormat="1" ht="18">
      <c r="A1" s="422" t="s">
        <v>116</v>
      </c>
      <c r="B1" s="422"/>
      <c r="C1" s="422"/>
      <c r="D1" s="422"/>
      <c r="E1" s="422"/>
      <c r="F1" s="422"/>
      <c r="G1" s="50"/>
      <c r="H1" s="51"/>
      <c r="I1" s="51"/>
      <c r="J1" s="51"/>
    </row>
    <row r="2" spans="1:10" ht="12.75" customHeight="1">
      <c r="A2" s="20"/>
      <c r="B2" s="6"/>
      <c r="C2" s="6"/>
      <c r="D2" s="6"/>
      <c r="E2" s="6"/>
      <c r="F2" s="6"/>
      <c r="G2" s="50"/>
    </row>
    <row r="3" spans="1:10" ht="15" customHeight="1">
      <c r="A3" s="432" t="s">
        <v>289</v>
      </c>
      <c r="B3" s="432"/>
      <c r="C3" s="432"/>
      <c r="D3" s="432"/>
      <c r="E3" s="432"/>
      <c r="F3" s="432"/>
      <c r="G3" s="60"/>
    </row>
    <row r="4" spans="1:10" ht="4.5" customHeight="1" thickBot="1">
      <c r="A4" s="80"/>
      <c r="B4" s="80"/>
      <c r="C4" s="80"/>
      <c r="D4" s="80"/>
      <c r="E4" s="80"/>
      <c r="F4" s="80"/>
      <c r="G4" s="50"/>
    </row>
    <row r="5" spans="1:10" ht="17.25" customHeight="1">
      <c r="A5" s="423" t="s">
        <v>0</v>
      </c>
      <c r="B5" s="430" t="s">
        <v>1</v>
      </c>
      <c r="C5" s="431"/>
      <c r="D5" s="426" t="s">
        <v>2</v>
      </c>
      <c r="E5" s="427"/>
      <c r="F5" s="334" t="s">
        <v>324</v>
      </c>
      <c r="G5" s="50"/>
    </row>
    <row r="6" spans="1:10" ht="12.75" customHeight="1">
      <c r="A6" s="424"/>
      <c r="B6" s="428" t="s">
        <v>3</v>
      </c>
      <c r="C6" s="420" t="s">
        <v>89</v>
      </c>
      <c r="D6" s="420" t="s">
        <v>3</v>
      </c>
      <c r="E6" s="420" t="s">
        <v>89</v>
      </c>
      <c r="F6" s="335" t="s">
        <v>79</v>
      </c>
      <c r="G6" s="50"/>
    </row>
    <row r="7" spans="1:10" ht="22.5" customHeight="1" thickBot="1">
      <c r="A7" s="425"/>
      <c r="B7" s="429"/>
      <c r="C7" s="421"/>
      <c r="D7" s="421"/>
      <c r="E7" s="421"/>
      <c r="F7" s="336" t="s">
        <v>92</v>
      </c>
      <c r="G7" s="50"/>
    </row>
    <row r="8" spans="1:10" ht="21" customHeight="1">
      <c r="A8" s="337" t="s">
        <v>4</v>
      </c>
      <c r="B8" s="338">
        <v>5180</v>
      </c>
      <c r="C8" s="339">
        <f t="shared" ref="C8:C25" si="0">(B8/$B$27)*100</f>
        <v>18.318127165994767</v>
      </c>
      <c r="D8" s="338">
        <v>6169</v>
      </c>
      <c r="E8" s="339">
        <f>(D8/$D$27)*100</f>
        <v>18.585243876720995</v>
      </c>
      <c r="F8" s="340">
        <v>15.473670977755527</v>
      </c>
      <c r="G8" s="50"/>
    </row>
    <row r="9" spans="1:10" ht="12.75" customHeight="1">
      <c r="A9" s="341" t="s">
        <v>5</v>
      </c>
      <c r="B9" s="342">
        <v>976</v>
      </c>
      <c r="C9" s="343">
        <f t="shared" si="0"/>
        <v>3.4514463540561571</v>
      </c>
      <c r="D9" s="342">
        <v>1147</v>
      </c>
      <c r="E9" s="343">
        <f t="shared" ref="E9:E25" si="1">(D9/$D$27)*100</f>
        <v>3.4555478564757629</v>
      </c>
      <c r="F9" s="344">
        <v>4.1852584903355856</v>
      </c>
      <c r="G9" s="50"/>
    </row>
    <row r="10" spans="1:10" ht="12.75" customHeight="1">
      <c r="A10" s="345" t="s">
        <v>325</v>
      </c>
      <c r="B10" s="342">
        <v>617</v>
      </c>
      <c r="C10" s="343">
        <f t="shared" si="0"/>
        <v>2.1819081971850909</v>
      </c>
      <c r="D10" s="342">
        <v>729</v>
      </c>
      <c r="E10" s="343">
        <f t="shared" si="1"/>
        <v>2.1962461964872113</v>
      </c>
      <c r="F10" s="344">
        <v>0.67462695522176985</v>
      </c>
      <c r="G10" s="50"/>
    </row>
    <row r="11" spans="1:10" ht="12.75" customHeight="1">
      <c r="A11" s="341" t="s">
        <v>326</v>
      </c>
      <c r="B11" s="342">
        <v>486</v>
      </c>
      <c r="C11" s="343">
        <f t="shared" si="0"/>
        <v>1.7186505410566519</v>
      </c>
      <c r="D11" s="342">
        <v>614</v>
      </c>
      <c r="E11" s="343">
        <f t="shared" si="1"/>
        <v>1.8497876058205045</v>
      </c>
      <c r="F11" s="344">
        <v>1.0030477853022035</v>
      </c>
      <c r="G11" s="50"/>
    </row>
    <row r="12" spans="1:10" ht="12.75" customHeight="1">
      <c r="A12" s="341" t="s">
        <v>8</v>
      </c>
      <c r="B12" s="342">
        <v>944</v>
      </c>
      <c r="C12" s="343">
        <f t="shared" si="0"/>
        <v>3.3382841785133315</v>
      </c>
      <c r="D12" s="342">
        <v>1141</v>
      </c>
      <c r="E12" s="343">
        <f t="shared" si="1"/>
        <v>3.437471756093152</v>
      </c>
      <c r="F12" s="344">
        <v>0.97690554436931143</v>
      </c>
      <c r="G12" s="50"/>
    </row>
    <row r="13" spans="1:10" ht="12.75" customHeight="1">
      <c r="A13" s="341" t="s">
        <v>9</v>
      </c>
      <c r="B13" s="342">
        <v>381</v>
      </c>
      <c r="C13" s="343">
        <f t="shared" si="0"/>
        <v>1.3473371525567579</v>
      </c>
      <c r="D13" s="342">
        <v>440</v>
      </c>
      <c r="E13" s="343">
        <f t="shared" si="1"/>
        <v>1.3255806947247915</v>
      </c>
      <c r="F13" s="344">
        <v>0.82573053635164317</v>
      </c>
      <c r="G13" s="50"/>
    </row>
    <row r="14" spans="1:10" ht="12.75" customHeight="1">
      <c r="A14" s="341" t="s">
        <v>10</v>
      </c>
      <c r="B14" s="342">
        <v>2995</v>
      </c>
      <c r="C14" s="343">
        <f t="shared" si="0"/>
        <v>10.591272367211261</v>
      </c>
      <c r="D14" s="342">
        <v>3573</v>
      </c>
      <c r="E14" s="343">
        <f t="shared" si="1"/>
        <v>10.764317777844726</v>
      </c>
      <c r="F14" s="344">
        <v>10.462753377956091</v>
      </c>
      <c r="G14" s="50"/>
    </row>
    <row r="15" spans="1:10" ht="12.75" customHeight="1">
      <c r="A15" s="345" t="s">
        <v>11</v>
      </c>
      <c r="B15" s="342">
        <v>2372</v>
      </c>
      <c r="C15" s="343">
        <f t="shared" si="0"/>
        <v>8.3881462621118903</v>
      </c>
      <c r="D15" s="342">
        <v>2775</v>
      </c>
      <c r="E15" s="343">
        <f t="shared" si="1"/>
        <v>8.36019642695749</v>
      </c>
      <c r="F15" s="344">
        <v>6.1256413241687877</v>
      </c>
      <c r="G15" s="50"/>
    </row>
    <row r="16" spans="1:10" ht="12.75" customHeight="1">
      <c r="A16" s="345" t="s">
        <v>12</v>
      </c>
      <c r="B16" s="342">
        <v>3339</v>
      </c>
      <c r="C16" s="343">
        <f t="shared" si="0"/>
        <v>11.807765754296625</v>
      </c>
      <c r="D16" s="342">
        <v>4110</v>
      </c>
      <c r="E16" s="343">
        <f t="shared" si="1"/>
        <v>12.382128762088392</v>
      </c>
      <c r="F16" s="344">
        <v>18.769236153719238</v>
      </c>
      <c r="G16" s="50"/>
    </row>
    <row r="17" spans="1:9" ht="12.75" customHeight="1">
      <c r="A17" s="345" t="s">
        <v>18</v>
      </c>
      <c r="B17" s="342">
        <v>2004</v>
      </c>
      <c r="C17" s="343">
        <f t="shared" si="0"/>
        <v>7.086781243369404</v>
      </c>
      <c r="D17" s="342">
        <v>2441</v>
      </c>
      <c r="E17" s="343">
        <f t="shared" si="1"/>
        <v>7.3539601723254897</v>
      </c>
      <c r="F17" s="344">
        <v>9.6038807656676681</v>
      </c>
      <c r="G17" s="50"/>
      <c r="I17" s="56"/>
    </row>
    <row r="18" spans="1:9" ht="12.75" customHeight="1">
      <c r="A18" s="345" t="s">
        <v>13</v>
      </c>
      <c r="B18" s="342">
        <v>1353</v>
      </c>
      <c r="C18" s="343">
        <f t="shared" si="0"/>
        <v>4.7846382346700613</v>
      </c>
      <c r="D18" s="342">
        <v>1569</v>
      </c>
      <c r="E18" s="343">
        <f t="shared" si="1"/>
        <v>4.7269002500527222</v>
      </c>
      <c r="F18" s="344">
        <v>5.4449787969283587</v>
      </c>
      <c r="G18" s="50"/>
      <c r="I18" s="55"/>
    </row>
    <row r="19" spans="1:9" ht="12.75" customHeight="1">
      <c r="A19" s="345" t="s">
        <v>14</v>
      </c>
      <c r="B19" s="342">
        <v>2309</v>
      </c>
      <c r="C19" s="343">
        <f t="shared" si="0"/>
        <v>8.165358229011952</v>
      </c>
      <c r="D19" s="342">
        <v>2643</v>
      </c>
      <c r="E19" s="343">
        <f t="shared" si="1"/>
        <v>7.9625222185400535</v>
      </c>
      <c r="F19" s="344">
        <v>5.3971942089936453</v>
      </c>
      <c r="G19" s="50"/>
      <c r="I19" s="55"/>
    </row>
    <row r="20" spans="1:9" ht="12.75" customHeight="1">
      <c r="A20" s="346" t="s">
        <v>327</v>
      </c>
      <c r="B20" s="342">
        <v>1472</v>
      </c>
      <c r="C20" s="343">
        <f t="shared" si="0"/>
        <v>5.2054600749699409</v>
      </c>
      <c r="D20" s="342">
        <v>1549</v>
      </c>
      <c r="E20" s="343">
        <f t="shared" si="1"/>
        <v>4.6666465821106859</v>
      </c>
      <c r="F20" s="344">
        <v>4.4510379398199902</v>
      </c>
      <c r="G20" s="50"/>
      <c r="I20" s="55"/>
    </row>
    <row r="21" spans="1:9" ht="12.75" customHeight="1">
      <c r="A21" s="346" t="s">
        <v>328</v>
      </c>
      <c r="B21" s="342">
        <v>1051</v>
      </c>
      <c r="C21" s="343">
        <f t="shared" si="0"/>
        <v>3.7166702029846523</v>
      </c>
      <c r="D21" s="342">
        <v>1194</v>
      </c>
      <c r="E21" s="343">
        <f t="shared" si="1"/>
        <v>3.5971439761395474</v>
      </c>
      <c r="F21" s="344">
        <v>6.2606738555448338</v>
      </c>
      <c r="G21" s="50"/>
      <c r="I21" s="55"/>
    </row>
    <row r="22" spans="1:9" ht="12.75" customHeight="1">
      <c r="A22" s="345" t="s">
        <v>329</v>
      </c>
      <c r="B22" s="342">
        <v>622</v>
      </c>
      <c r="C22" s="343">
        <f t="shared" si="0"/>
        <v>2.1995897871136574</v>
      </c>
      <c r="D22" s="342">
        <v>703</v>
      </c>
      <c r="E22" s="343">
        <f t="shared" si="1"/>
        <v>2.1179164281625642</v>
      </c>
      <c r="F22" s="344">
        <v>3.5142743063913495</v>
      </c>
      <c r="G22" s="50"/>
    </row>
    <row r="23" spans="1:9" ht="12.75" customHeight="1">
      <c r="A23" s="345" t="s">
        <v>16</v>
      </c>
      <c r="B23" s="342">
        <v>1414</v>
      </c>
      <c r="C23" s="343">
        <f t="shared" si="0"/>
        <v>5.0003536317985713</v>
      </c>
      <c r="D23" s="342">
        <v>1510</v>
      </c>
      <c r="E23" s="343">
        <f t="shared" si="1"/>
        <v>4.549151929623716</v>
      </c>
      <c r="F23" s="344">
        <v>4.3853252030487857</v>
      </c>
      <c r="G23" s="50"/>
    </row>
    <row r="24" spans="1:9" ht="12.75" customHeight="1">
      <c r="A24" s="345" t="s">
        <v>330</v>
      </c>
      <c r="B24" s="342">
        <v>728</v>
      </c>
      <c r="C24" s="343">
        <f t="shared" si="0"/>
        <v>2.5744394935992645</v>
      </c>
      <c r="D24" s="342">
        <v>846</v>
      </c>
      <c r="E24" s="343">
        <f t="shared" si="1"/>
        <v>2.5487301539481217</v>
      </c>
      <c r="F24" s="344">
        <v>2.4265142321645281</v>
      </c>
      <c r="G24" s="50"/>
    </row>
    <row r="25" spans="1:9" ht="12.75" customHeight="1">
      <c r="A25" s="346" t="s">
        <v>19</v>
      </c>
      <c r="B25" s="342">
        <v>35</v>
      </c>
      <c r="C25" s="343">
        <f t="shared" si="0"/>
        <v>0.12377112949996463</v>
      </c>
      <c r="D25" s="342">
        <v>40</v>
      </c>
      <c r="E25" s="343">
        <f t="shared" si="1"/>
        <v>0.12050733588407193</v>
      </c>
      <c r="F25" s="347" t="s">
        <v>331</v>
      </c>
      <c r="G25" s="50"/>
    </row>
    <row r="26" spans="1:9" ht="12.75" customHeight="1">
      <c r="A26" s="346"/>
      <c r="B26" s="348"/>
      <c r="C26" s="343"/>
      <c r="D26" s="349"/>
      <c r="E26" s="343"/>
      <c r="F26" s="350"/>
      <c r="G26" s="50"/>
    </row>
    <row r="27" spans="1:9" ht="12.75" customHeight="1" thickBot="1">
      <c r="A27" s="351" t="s">
        <v>22</v>
      </c>
      <c r="B27" s="352">
        <f>SUM(B8:B25)</f>
        <v>28278</v>
      </c>
      <c r="C27" s="353">
        <f>SUM(C8:C25)</f>
        <v>100</v>
      </c>
      <c r="D27" s="352">
        <f>SUM(D8:D25)</f>
        <v>33193</v>
      </c>
      <c r="E27" s="353">
        <f>SUM(E8:E25)</f>
        <v>100.00000000000001</v>
      </c>
      <c r="F27" s="354">
        <f>SUM(F8:F25)</f>
        <v>99.98075045373929</v>
      </c>
      <c r="G27" s="50"/>
    </row>
    <row r="28" spans="1:9" ht="24" customHeight="1">
      <c r="A28" s="355" t="s">
        <v>290</v>
      </c>
      <c r="B28" s="356"/>
      <c r="C28" s="357"/>
      <c r="D28" s="358"/>
      <c r="E28" s="96"/>
      <c r="F28" s="97"/>
    </row>
    <row r="29" spans="1:9" ht="12.75" customHeight="1">
      <c r="A29" s="359" t="s">
        <v>291</v>
      </c>
      <c r="B29" s="11"/>
      <c r="C29" s="11"/>
      <c r="D29" s="360"/>
      <c r="E29" s="360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topLeftCell="C1" zoomScale="75" zoomScaleNormal="75" workbookViewId="0">
      <selection activeCell="C19" sqref="C19"/>
    </sheetView>
  </sheetViews>
  <sheetFormatPr baseColWidth="10" defaultRowHeight="12.75"/>
  <cols>
    <col min="1" max="1" width="72" style="9" customWidth="1"/>
    <col min="2" max="7" width="15.7109375" style="4" customWidth="1"/>
    <col min="8" max="9" width="15.710937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2" customFormat="1" ht="18" customHeight="1">
      <c r="A1" s="456" t="s">
        <v>116</v>
      </c>
      <c r="B1" s="456"/>
      <c r="C1" s="456"/>
      <c r="D1" s="456"/>
      <c r="E1" s="456"/>
      <c r="F1" s="456"/>
      <c r="G1" s="456"/>
      <c r="H1" s="456"/>
      <c r="I1" s="456"/>
      <c r="J1" s="9"/>
      <c r="K1" s="14"/>
      <c r="L1" s="14"/>
      <c r="M1" s="51"/>
      <c r="N1" s="51"/>
      <c r="O1" s="51"/>
      <c r="P1" s="51"/>
      <c r="Q1" s="51"/>
      <c r="R1" s="51"/>
    </row>
    <row r="2" spans="1:18" ht="12.75" customHeight="1">
      <c r="A2" s="21"/>
      <c r="B2" s="6"/>
      <c r="C2" s="6"/>
      <c r="D2" s="6"/>
      <c r="E2" s="6"/>
      <c r="F2" s="6"/>
      <c r="G2" s="6"/>
      <c r="H2" s="21"/>
      <c r="I2" s="21"/>
    </row>
    <row r="3" spans="1:18" ht="15" customHeight="1">
      <c r="A3" s="432" t="s">
        <v>141</v>
      </c>
      <c r="B3" s="432"/>
      <c r="C3" s="432"/>
      <c r="D3" s="432"/>
      <c r="E3" s="432"/>
      <c r="F3" s="432"/>
      <c r="G3" s="432"/>
      <c r="H3" s="432"/>
      <c r="I3" s="432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32" t="s">
        <v>300</v>
      </c>
      <c r="B4" s="432"/>
      <c r="C4" s="432"/>
      <c r="D4" s="432"/>
      <c r="E4" s="432"/>
      <c r="F4" s="432"/>
      <c r="G4" s="432"/>
      <c r="H4" s="432"/>
      <c r="I4" s="432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0"/>
      <c r="B5" s="80"/>
      <c r="C5" s="80"/>
      <c r="D5" s="80"/>
      <c r="E5" s="80"/>
      <c r="F5" s="80"/>
      <c r="G5" s="103"/>
      <c r="H5" s="113"/>
      <c r="I5" s="113"/>
      <c r="J5" s="14"/>
      <c r="K5" s="9"/>
      <c r="L5" s="9"/>
      <c r="M5" s="9"/>
      <c r="N5" s="9"/>
      <c r="O5" s="9"/>
      <c r="P5" s="9"/>
      <c r="Q5" s="9"/>
      <c r="R5" s="9"/>
    </row>
    <row r="6" spans="1:18" ht="15.75" customHeight="1">
      <c r="A6" s="423" t="s">
        <v>21</v>
      </c>
      <c r="B6" s="469" t="s">
        <v>81</v>
      </c>
      <c r="C6" s="470"/>
      <c r="D6" s="469" t="s">
        <v>82</v>
      </c>
      <c r="E6" s="470"/>
      <c r="F6" s="469" t="s">
        <v>83</v>
      </c>
      <c r="G6" s="470"/>
      <c r="H6" s="471" t="s">
        <v>22</v>
      </c>
      <c r="I6" s="472"/>
    </row>
    <row r="7" spans="1:18" ht="33.75" customHeight="1" thickBot="1">
      <c r="A7" s="425"/>
      <c r="B7" s="386" t="s">
        <v>3</v>
      </c>
      <c r="C7" s="387" t="s">
        <v>23</v>
      </c>
      <c r="D7" s="386" t="s">
        <v>3</v>
      </c>
      <c r="E7" s="387" t="s">
        <v>23</v>
      </c>
      <c r="F7" s="386" t="s">
        <v>3</v>
      </c>
      <c r="G7" s="387" t="s">
        <v>23</v>
      </c>
      <c r="H7" s="386" t="s">
        <v>20</v>
      </c>
      <c r="I7" s="388" t="s">
        <v>23</v>
      </c>
      <c r="J7" s="4"/>
    </row>
    <row r="8" spans="1:18" ht="22.5" customHeight="1">
      <c r="A8" s="377" t="s">
        <v>333</v>
      </c>
      <c r="B8" s="389">
        <v>4399</v>
      </c>
      <c r="C8" s="390">
        <f>(B8/$B$22)*100</f>
        <v>13.678482587064678</v>
      </c>
      <c r="D8" s="389">
        <v>161</v>
      </c>
      <c r="E8" s="390">
        <f>(D8/$D$22)*100</f>
        <v>19.901112484548825</v>
      </c>
      <c r="F8" s="391">
        <v>44</v>
      </c>
      <c r="G8" s="339">
        <f>(F8/$F$22)*100</f>
        <v>19.642857142857142</v>
      </c>
      <c r="H8" s="391">
        <v>4604</v>
      </c>
      <c r="I8" s="392">
        <f>(H8/$H$22)*100</f>
        <v>13.870394360256681</v>
      </c>
      <c r="J8" s="68"/>
    </row>
    <row r="9" spans="1:18" ht="14.1" customHeight="1">
      <c r="A9" s="379" t="s">
        <v>334</v>
      </c>
      <c r="B9" s="389">
        <v>736</v>
      </c>
      <c r="C9" s="393">
        <f t="shared" ref="C9:C20" si="0">(B9/$B$22)*100</f>
        <v>2.2885572139303481</v>
      </c>
      <c r="D9" s="389">
        <v>60</v>
      </c>
      <c r="E9" s="393">
        <f t="shared" ref="E9:E20" si="1">(D9/$D$22)*100</f>
        <v>7.4165636588380712</v>
      </c>
      <c r="F9" s="349">
        <v>15</v>
      </c>
      <c r="G9" s="343">
        <f t="shared" ref="G9:G20" si="2">(F9/$F$22)*100</f>
        <v>6.6964285714285712</v>
      </c>
      <c r="H9" s="349">
        <v>811</v>
      </c>
      <c r="I9" s="350">
        <f t="shared" ref="I9:I20" si="3">(H9/$H$22)*100</f>
        <v>2.4432862350495586</v>
      </c>
      <c r="J9" s="68"/>
    </row>
    <row r="10" spans="1:18" ht="14.1" customHeight="1">
      <c r="A10" s="379" t="s">
        <v>335</v>
      </c>
      <c r="B10" s="389">
        <v>1497</v>
      </c>
      <c r="C10" s="393">
        <f t="shared" si="0"/>
        <v>4.6548507462686564</v>
      </c>
      <c r="D10" s="389">
        <v>114</v>
      </c>
      <c r="E10" s="393">
        <f t="shared" si="1"/>
        <v>14.091470951792337</v>
      </c>
      <c r="F10" s="349">
        <v>37</v>
      </c>
      <c r="G10" s="343">
        <f t="shared" si="2"/>
        <v>16.517857142857142</v>
      </c>
      <c r="H10" s="349">
        <v>1648</v>
      </c>
      <c r="I10" s="350">
        <f t="shared" si="3"/>
        <v>4.9649022384237647</v>
      </c>
      <c r="J10" s="68"/>
    </row>
    <row r="11" spans="1:18" ht="14.1" customHeight="1">
      <c r="A11" s="379" t="s">
        <v>336</v>
      </c>
      <c r="B11" s="389">
        <v>1808</v>
      </c>
      <c r="C11" s="393">
        <f t="shared" si="0"/>
        <v>5.621890547263682</v>
      </c>
      <c r="D11" s="389">
        <v>24</v>
      </c>
      <c r="E11" s="393">
        <f t="shared" si="1"/>
        <v>2.9666254635352289</v>
      </c>
      <c r="F11" s="349">
        <v>5</v>
      </c>
      <c r="G11" s="343">
        <f t="shared" si="2"/>
        <v>2.2321428571428572</v>
      </c>
      <c r="H11" s="349">
        <v>1837</v>
      </c>
      <c r="I11" s="350">
        <f t="shared" si="3"/>
        <v>5.5342994004760042</v>
      </c>
      <c r="J11" s="68"/>
    </row>
    <row r="12" spans="1:18" ht="14.1" customHeight="1">
      <c r="A12" s="379" t="s">
        <v>337</v>
      </c>
      <c r="B12" s="389">
        <v>1715</v>
      </c>
      <c r="C12" s="393">
        <f t="shared" si="0"/>
        <v>5.3327114427860689</v>
      </c>
      <c r="D12" s="389">
        <v>59</v>
      </c>
      <c r="E12" s="393">
        <f t="shared" si="1"/>
        <v>7.2929542645241039</v>
      </c>
      <c r="F12" s="349">
        <v>18</v>
      </c>
      <c r="G12" s="343">
        <f t="shared" si="2"/>
        <v>8.0357142857142865</v>
      </c>
      <c r="H12" s="349">
        <v>1792</v>
      </c>
      <c r="I12" s="350">
        <f t="shared" si="3"/>
        <v>5.3987286476064229</v>
      </c>
      <c r="J12" s="68"/>
    </row>
    <row r="13" spans="1:18" ht="14.1" customHeight="1">
      <c r="A13" s="379" t="s">
        <v>338</v>
      </c>
      <c r="B13" s="389">
        <v>521</v>
      </c>
      <c r="C13" s="393">
        <f t="shared" si="0"/>
        <v>1.6200248756218905</v>
      </c>
      <c r="D13" s="389">
        <v>17</v>
      </c>
      <c r="E13" s="393">
        <f t="shared" si="1"/>
        <v>2.1013597033374536</v>
      </c>
      <c r="F13" s="349">
        <v>3</v>
      </c>
      <c r="G13" s="343">
        <f t="shared" si="2"/>
        <v>1.3392857142857142</v>
      </c>
      <c r="H13" s="349">
        <v>541</v>
      </c>
      <c r="I13" s="350">
        <f t="shared" si="3"/>
        <v>1.6298617178320731</v>
      </c>
      <c r="J13" s="68"/>
    </row>
    <row r="14" spans="1:18" ht="14.1" customHeight="1">
      <c r="A14" s="379" t="s">
        <v>339</v>
      </c>
      <c r="B14" s="389">
        <v>11529</v>
      </c>
      <c r="C14" s="393">
        <f t="shared" si="0"/>
        <v>35.848880597014926</v>
      </c>
      <c r="D14" s="389">
        <v>126</v>
      </c>
      <c r="E14" s="393">
        <f t="shared" si="1"/>
        <v>15.57478368355995</v>
      </c>
      <c r="F14" s="349">
        <v>26</v>
      </c>
      <c r="G14" s="343">
        <f t="shared" si="2"/>
        <v>11.607142857142858</v>
      </c>
      <c r="H14" s="349">
        <v>11681</v>
      </c>
      <c r="I14" s="350">
        <f t="shared" si="3"/>
        <v>35.191154761546109</v>
      </c>
      <c r="J14" s="68"/>
    </row>
    <row r="15" spans="1:18" ht="14.1" customHeight="1">
      <c r="A15" s="379" t="s">
        <v>340</v>
      </c>
      <c r="B15" s="389">
        <v>787</v>
      </c>
      <c r="C15" s="393">
        <f t="shared" si="0"/>
        <v>2.4471393034825875</v>
      </c>
      <c r="D15" s="389">
        <v>34</v>
      </c>
      <c r="E15" s="393">
        <f t="shared" si="1"/>
        <v>4.2027194066749072</v>
      </c>
      <c r="F15" s="349">
        <v>21</v>
      </c>
      <c r="G15" s="343">
        <f t="shared" si="2"/>
        <v>9.375</v>
      </c>
      <c r="H15" s="349">
        <v>842</v>
      </c>
      <c r="I15" s="350">
        <f t="shared" si="3"/>
        <v>2.5366794203597145</v>
      </c>
      <c r="J15" s="68"/>
    </row>
    <row r="16" spans="1:18" ht="14.1" customHeight="1">
      <c r="A16" s="379" t="s">
        <v>341</v>
      </c>
      <c r="B16" s="389">
        <v>2215</v>
      </c>
      <c r="C16" s="393">
        <f t="shared" si="0"/>
        <v>6.8874378109452739</v>
      </c>
      <c r="D16" s="389">
        <v>76</v>
      </c>
      <c r="E16" s="393">
        <f t="shared" si="1"/>
        <v>9.3943139678615584</v>
      </c>
      <c r="F16" s="349">
        <v>20</v>
      </c>
      <c r="G16" s="343">
        <f t="shared" si="2"/>
        <v>8.9285714285714288</v>
      </c>
      <c r="H16" s="349">
        <v>2311</v>
      </c>
      <c r="I16" s="350">
        <f t="shared" si="3"/>
        <v>6.9623113307022564</v>
      </c>
      <c r="J16" s="68"/>
    </row>
    <row r="17" spans="1:18" ht="14.1" customHeight="1">
      <c r="A17" s="379" t="s">
        <v>342</v>
      </c>
      <c r="B17" s="389">
        <v>998</v>
      </c>
      <c r="C17" s="393">
        <f t="shared" si="0"/>
        <v>3.1032338308457712</v>
      </c>
      <c r="D17" s="389">
        <v>36</v>
      </c>
      <c r="E17" s="393">
        <f t="shared" si="1"/>
        <v>4.4499381953028427</v>
      </c>
      <c r="F17" s="349">
        <v>3</v>
      </c>
      <c r="G17" s="343">
        <f t="shared" si="2"/>
        <v>1.3392857142857142</v>
      </c>
      <c r="H17" s="349">
        <v>1037</v>
      </c>
      <c r="I17" s="350">
        <f t="shared" si="3"/>
        <v>3.1241526827945654</v>
      </c>
      <c r="J17" s="68"/>
    </row>
    <row r="18" spans="1:18" ht="14.1" customHeight="1">
      <c r="A18" s="379" t="s">
        <v>215</v>
      </c>
      <c r="B18" s="389">
        <v>4723</v>
      </c>
      <c r="C18" s="393">
        <f t="shared" si="0"/>
        <v>14.685945273631839</v>
      </c>
      <c r="D18" s="389">
        <v>53</v>
      </c>
      <c r="E18" s="393">
        <f t="shared" si="1"/>
        <v>6.5512978986402972</v>
      </c>
      <c r="F18" s="349">
        <v>7</v>
      </c>
      <c r="G18" s="343">
        <f t="shared" si="2"/>
        <v>3.125</v>
      </c>
      <c r="H18" s="349">
        <v>4783</v>
      </c>
      <c r="I18" s="350">
        <f t="shared" si="3"/>
        <v>14.409664688337903</v>
      </c>
      <c r="J18" s="68"/>
    </row>
    <row r="19" spans="1:18" ht="14.1" customHeight="1">
      <c r="A19" s="379" t="s">
        <v>343</v>
      </c>
      <c r="B19" s="389">
        <v>864</v>
      </c>
      <c r="C19" s="393">
        <f t="shared" si="0"/>
        <v>2.6865671641791042</v>
      </c>
      <c r="D19" s="389">
        <v>20</v>
      </c>
      <c r="E19" s="393">
        <f t="shared" si="1"/>
        <v>2.4721878862793574</v>
      </c>
      <c r="F19" s="349">
        <v>12</v>
      </c>
      <c r="G19" s="343">
        <f t="shared" si="2"/>
        <v>5.3571428571428568</v>
      </c>
      <c r="H19" s="349">
        <v>896</v>
      </c>
      <c r="I19" s="350">
        <f t="shared" si="3"/>
        <v>2.6993643238032115</v>
      </c>
      <c r="J19" s="68"/>
    </row>
    <row r="20" spans="1:18" ht="14.1" customHeight="1">
      <c r="A20" s="379" t="s">
        <v>344</v>
      </c>
      <c r="B20" s="389">
        <v>368</v>
      </c>
      <c r="C20" s="393">
        <f t="shared" si="0"/>
        <v>1.144278606965174</v>
      </c>
      <c r="D20" s="389">
        <v>29</v>
      </c>
      <c r="E20" s="393">
        <f t="shared" si="1"/>
        <v>3.5846724351050678</v>
      </c>
      <c r="F20" s="349">
        <v>13</v>
      </c>
      <c r="G20" s="343">
        <f t="shared" si="2"/>
        <v>5.8035714285714288</v>
      </c>
      <c r="H20" s="349">
        <v>410</v>
      </c>
      <c r="I20" s="350">
        <f t="shared" si="3"/>
        <v>1.2352001928117373</v>
      </c>
      <c r="J20" s="68"/>
    </row>
    <row r="21" spans="1:18" ht="12.75" customHeight="1">
      <c r="A21" s="341"/>
      <c r="B21" s="349"/>
      <c r="C21" s="343"/>
      <c r="D21" s="349"/>
      <c r="E21" s="343"/>
      <c r="F21" s="349"/>
      <c r="G21" s="343"/>
      <c r="H21" s="349"/>
      <c r="I21" s="350"/>
      <c r="J21" s="68"/>
    </row>
    <row r="22" spans="1:18" ht="27.75" customHeight="1" thickBot="1">
      <c r="A22" s="351" t="s">
        <v>117</v>
      </c>
      <c r="B22" s="352">
        <f>SUM(B8:B20)</f>
        <v>32160</v>
      </c>
      <c r="C22" s="353">
        <v>100</v>
      </c>
      <c r="D22" s="352">
        <f>SUM(D8:D20)</f>
        <v>809</v>
      </c>
      <c r="E22" s="353">
        <v>100</v>
      </c>
      <c r="F22" s="352">
        <f>SUM(F8:F20)</f>
        <v>224</v>
      </c>
      <c r="G22" s="353">
        <v>100</v>
      </c>
      <c r="H22" s="352">
        <f>B22+D22+F22</f>
        <v>33193</v>
      </c>
      <c r="I22" s="367">
        <v>100</v>
      </c>
      <c r="J22" s="68"/>
    </row>
    <row r="23" spans="1:18" ht="21.75" customHeight="1">
      <c r="A23" s="394" t="s">
        <v>290</v>
      </c>
      <c r="B23" s="394"/>
      <c r="C23" s="394"/>
      <c r="D23" s="394"/>
      <c r="E23" s="394"/>
      <c r="F23" s="394"/>
      <c r="G23" s="394"/>
      <c r="H23" s="394"/>
      <c r="I23" s="394"/>
    </row>
    <row r="24" spans="1:18">
      <c r="A24" s="359" t="s">
        <v>155</v>
      </c>
      <c r="B24" s="395"/>
      <c r="C24" s="395"/>
      <c r="D24" s="395"/>
      <c r="E24" s="395"/>
      <c r="F24" s="395"/>
      <c r="G24" s="395"/>
      <c r="H24" s="395"/>
      <c r="I24" s="395"/>
    </row>
    <row r="25" spans="1:18">
      <c r="A25" s="384"/>
      <c r="B25" s="360"/>
      <c r="C25" s="360"/>
      <c r="D25" s="360"/>
      <c r="E25" s="360"/>
      <c r="F25" s="360"/>
      <c r="G25" s="360"/>
      <c r="H25" s="396"/>
      <c r="I25" s="384"/>
    </row>
    <row r="26" spans="1:18" ht="25.5" customHeight="1">
      <c r="A26" s="169" t="s">
        <v>124</v>
      </c>
      <c r="B26" s="372" t="s">
        <v>153</v>
      </c>
      <c r="C26" s="467" t="s">
        <v>71</v>
      </c>
      <c r="D26" s="467"/>
      <c r="E26" s="372"/>
      <c r="F26" s="385"/>
      <c r="G26" s="385"/>
      <c r="H26" s="396"/>
      <c r="I26" s="384"/>
    </row>
    <row r="27" spans="1:18" s="31" customFormat="1" ht="15.75">
      <c r="A27" s="171" t="s">
        <v>125</v>
      </c>
      <c r="B27" s="373" t="s">
        <v>154</v>
      </c>
      <c r="C27" s="468" t="s">
        <v>50</v>
      </c>
      <c r="D27" s="468"/>
      <c r="E27" s="397"/>
      <c r="F27" s="397"/>
      <c r="G27" s="385"/>
      <c r="H27" s="398"/>
      <c r="I27" s="397"/>
      <c r="K27" s="172"/>
      <c r="L27" s="172"/>
      <c r="M27" s="172"/>
      <c r="N27" s="172"/>
      <c r="O27" s="172"/>
      <c r="P27" s="172"/>
      <c r="Q27" s="172"/>
      <c r="R27" s="172"/>
    </row>
    <row r="28" spans="1:18">
      <c r="A28" s="2"/>
      <c r="B28" s="61"/>
      <c r="C28" s="61"/>
      <c r="D28" s="3"/>
      <c r="E28" s="3"/>
      <c r="F28" s="12"/>
      <c r="G28" s="12"/>
    </row>
    <row r="29" spans="1:18">
      <c r="A29" s="2"/>
      <c r="B29" s="1"/>
      <c r="C29" s="1"/>
      <c r="D29" s="1"/>
      <c r="E29" s="1"/>
      <c r="F29" s="12"/>
      <c r="G29" s="12"/>
    </row>
    <row r="30" spans="1:18" ht="15.75">
      <c r="A30" s="171"/>
      <c r="B30" s="61"/>
      <c r="C30" s="61"/>
      <c r="D30" s="3"/>
      <c r="E30" s="3"/>
      <c r="F30" s="12"/>
      <c r="G30" s="12"/>
    </row>
    <row r="31" spans="1:18">
      <c r="A31" s="2"/>
      <c r="B31" s="61"/>
      <c r="C31" s="61"/>
      <c r="D31" s="3"/>
      <c r="E31" s="3"/>
      <c r="F31" s="12"/>
      <c r="G31" s="12"/>
    </row>
    <row r="32" spans="1:18" ht="12.75" customHeight="1">
      <c r="A32" s="2"/>
      <c r="B32" s="19"/>
      <c r="C32" s="449"/>
      <c r="D32" s="449"/>
      <c r="E32" s="449"/>
      <c r="F32" s="449"/>
      <c r="G32" s="12"/>
    </row>
    <row r="33" spans="1:7">
      <c r="A33" s="5"/>
      <c r="B33" s="3"/>
      <c r="C33" s="3"/>
      <c r="F33" s="12"/>
      <c r="G33" s="12"/>
    </row>
  </sheetData>
  <mergeCells count="11">
    <mergeCell ref="A4:I4"/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56.140625" style="9" customWidth="1"/>
    <col min="2" max="7" width="15.140625" style="4" customWidth="1"/>
    <col min="8" max="9" width="15.1406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2" customFormat="1" ht="18" customHeight="1">
      <c r="A1" s="456" t="s">
        <v>116</v>
      </c>
      <c r="B1" s="456"/>
      <c r="C1" s="456"/>
      <c r="D1" s="456"/>
      <c r="E1" s="456"/>
      <c r="F1" s="456"/>
      <c r="G1" s="456"/>
      <c r="H1" s="456"/>
      <c r="I1" s="456"/>
      <c r="J1" s="9"/>
      <c r="K1" s="14"/>
      <c r="L1" s="14"/>
      <c r="M1" s="51"/>
      <c r="N1" s="51"/>
      <c r="O1" s="51"/>
      <c r="P1" s="51"/>
      <c r="Q1" s="51"/>
      <c r="R1" s="51"/>
    </row>
    <row r="2" spans="1:18" ht="12.75" customHeight="1">
      <c r="A2" s="21"/>
      <c r="B2" s="6"/>
      <c r="C2" s="6"/>
      <c r="D2" s="6"/>
      <c r="E2" s="6"/>
      <c r="F2" s="6"/>
      <c r="G2" s="6"/>
      <c r="H2" s="21"/>
      <c r="I2" s="21"/>
    </row>
    <row r="3" spans="1:18" ht="15" customHeight="1">
      <c r="A3" s="432" t="s">
        <v>142</v>
      </c>
      <c r="B3" s="432"/>
      <c r="C3" s="432"/>
      <c r="D3" s="432"/>
      <c r="E3" s="432"/>
      <c r="F3" s="432"/>
      <c r="G3" s="432"/>
      <c r="H3" s="432"/>
      <c r="I3" s="432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32" t="s">
        <v>300</v>
      </c>
      <c r="B4" s="432"/>
      <c r="C4" s="432"/>
      <c r="D4" s="432"/>
      <c r="E4" s="432"/>
      <c r="F4" s="432"/>
      <c r="G4" s="432"/>
      <c r="H4" s="432"/>
      <c r="I4" s="432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0"/>
      <c r="B5" s="80"/>
      <c r="C5" s="80"/>
      <c r="D5" s="80"/>
      <c r="E5" s="80"/>
      <c r="F5" s="80"/>
      <c r="G5" s="103"/>
      <c r="H5" s="113"/>
      <c r="I5" s="113"/>
      <c r="J5" s="14"/>
      <c r="K5" s="9"/>
      <c r="L5" s="9"/>
      <c r="M5" s="9"/>
      <c r="N5" s="9"/>
      <c r="O5" s="9"/>
      <c r="P5" s="9"/>
      <c r="Q5" s="9"/>
      <c r="R5" s="9"/>
    </row>
    <row r="6" spans="1:18" s="259" customFormat="1" ht="33" customHeight="1">
      <c r="A6" s="439" t="s">
        <v>21</v>
      </c>
      <c r="B6" s="473" t="s">
        <v>247</v>
      </c>
      <c r="C6" s="474"/>
      <c r="D6" s="473" t="s">
        <v>82</v>
      </c>
      <c r="E6" s="474"/>
      <c r="F6" s="473" t="s">
        <v>83</v>
      </c>
      <c r="G6" s="474"/>
      <c r="H6" s="475" t="s">
        <v>22</v>
      </c>
      <c r="I6" s="476"/>
      <c r="K6" s="16"/>
      <c r="L6" s="16"/>
      <c r="M6" s="16"/>
      <c r="N6" s="16"/>
      <c r="O6" s="16"/>
      <c r="P6" s="16"/>
      <c r="Q6" s="16"/>
      <c r="R6" s="16"/>
    </row>
    <row r="7" spans="1:18" s="259" customFormat="1" ht="33" customHeight="1" thickBot="1">
      <c r="A7" s="441"/>
      <c r="B7" s="246" t="s">
        <v>3</v>
      </c>
      <c r="C7" s="144" t="s">
        <v>23</v>
      </c>
      <c r="D7" s="246" t="s">
        <v>3</v>
      </c>
      <c r="E7" s="144" t="s">
        <v>23</v>
      </c>
      <c r="F7" s="246" t="s">
        <v>3</v>
      </c>
      <c r="G7" s="144" t="s">
        <v>23</v>
      </c>
      <c r="H7" s="246" t="s">
        <v>20</v>
      </c>
      <c r="I7" s="247" t="s">
        <v>23</v>
      </c>
      <c r="J7" s="260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92" t="s">
        <v>256</v>
      </c>
      <c r="B8" s="82"/>
      <c r="C8" s="83"/>
      <c r="D8" s="82"/>
      <c r="E8" s="83"/>
      <c r="F8" s="82"/>
      <c r="G8" s="83"/>
      <c r="H8" s="82"/>
      <c r="I8" s="84"/>
      <c r="J8" s="68"/>
    </row>
    <row r="9" spans="1:18" ht="12.75" customHeight="1">
      <c r="A9" s="100" t="s">
        <v>176</v>
      </c>
      <c r="B9" s="86">
        <v>11469</v>
      </c>
      <c r="C9" s="87">
        <f>(B9/$B$13)*100</f>
        <v>42.302301563883148</v>
      </c>
      <c r="D9" s="86">
        <v>77</v>
      </c>
      <c r="E9" s="87">
        <f>(D9/$D$13)*100</f>
        <v>22.448979591836736</v>
      </c>
      <c r="F9" s="86">
        <v>8</v>
      </c>
      <c r="G9" s="87">
        <f>(F9/$F$13)*100</f>
        <v>14.814814814814813</v>
      </c>
      <c r="H9" s="86">
        <v>11554</v>
      </c>
      <c r="I9" s="88">
        <f>(H9/$H$13)*100</f>
        <v>42.000799738267474</v>
      </c>
      <c r="J9" s="68"/>
    </row>
    <row r="10" spans="1:18" ht="12.75" customHeight="1">
      <c r="A10" s="90" t="s">
        <v>257</v>
      </c>
      <c r="B10" s="86">
        <v>1866</v>
      </c>
      <c r="C10" s="87">
        <f>(B10/$B$13)*100</f>
        <v>6.8825612275007373</v>
      </c>
      <c r="D10" s="86">
        <v>173</v>
      </c>
      <c r="E10" s="87">
        <f>(D10/$D$13)*100</f>
        <v>50.437317784256564</v>
      </c>
      <c r="F10" s="86">
        <v>37</v>
      </c>
      <c r="G10" s="87">
        <f>(F10/$F$13)*100</f>
        <v>68.518518518518519</v>
      </c>
      <c r="H10" s="86">
        <v>2076</v>
      </c>
      <c r="I10" s="88">
        <f>(H10/$H$13)*100</f>
        <v>7.5466211058199129</v>
      </c>
      <c r="J10" s="68"/>
    </row>
    <row r="11" spans="1:18" ht="12.75" customHeight="1">
      <c r="A11" s="90" t="s">
        <v>108</v>
      </c>
      <c r="B11" s="86">
        <v>13777</v>
      </c>
      <c r="C11" s="87">
        <f>(B11/$B$13)*100</f>
        <v>50.815137208616115</v>
      </c>
      <c r="D11" s="86">
        <v>93</v>
      </c>
      <c r="E11" s="87">
        <f>(D11/$D$13)*100</f>
        <v>27.113702623906704</v>
      </c>
      <c r="F11" s="86">
        <v>9</v>
      </c>
      <c r="G11" s="87">
        <f>(F11/$F$13)*100</f>
        <v>16.666666666666664</v>
      </c>
      <c r="H11" s="86">
        <v>13879</v>
      </c>
      <c r="I11" s="88">
        <f>(H11/$H$13)*100</f>
        <v>50.452579155912616</v>
      </c>
      <c r="J11" s="68"/>
    </row>
    <row r="12" spans="1:18" ht="12.75" customHeight="1">
      <c r="A12" s="85"/>
      <c r="B12" s="86"/>
      <c r="C12" s="87"/>
      <c r="D12" s="86"/>
      <c r="E12" s="87"/>
      <c r="F12" s="86"/>
      <c r="G12" s="87"/>
      <c r="H12" s="86"/>
      <c r="I12" s="88"/>
      <c r="J12" s="56"/>
    </row>
    <row r="13" spans="1:18" ht="12.75" customHeight="1" thickBot="1">
      <c r="A13" s="215" t="s">
        <v>98</v>
      </c>
      <c r="B13" s="216">
        <f t="shared" ref="B13:I13" si="0">SUM(B8:B11)</f>
        <v>27112</v>
      </c>
      <c r="C13" s="217">
        <f t="shared" si="0"/>
        <v>100</v>
      </c>
      <c r="D13" s="216">
        <f t="shared" si="0"/>
        <v>343</v>
      </c>
      <c r="E13" s="217">
        <f t="shared" si="0"/>
        <v>100</v>
      </c>
      <c r="F13" s="216">
        <f t="shared" si="0"/>
        <v>54</v>
      </c>
      <c r="G13" s="217">
        <f t="shared" si="0"/>
        <v>100</v>
      </c>
      <c r="H13" s="216">
        <f t="shared" si="0"/>
        <v>27509</v>
      </c>
      <c r="I13" s="218">
        <f t="shared" si="0"/>
        <v>100</v>
      </c>
      <c r="J13" s="14"/>
    </row>
    <row r="14" spans="1:18">
      <c r="A14" s="114" t="s">
        <v>179</v>
      </c>
      <c r="B14" s="114"/>
      <c r="C14" s="114"/>
      <c r="D14" s="114"/>
      <c r="E14" s="114"/>
      <c r="F14" s="114"/>
      <c r="G14" s="114"/>
      <c r="H14" s="114"/>
      <c r="I14" s="114"/>
    </row>
    <row r="15" spans="1:18">
      <c r="A15" s="20" t="s">
        <v>152</v>
      </c>
      <c r="B15" s="70"/>
      <c r="C15" s="70"/>
      <c r="D15" s="70"/>
      <c r="E15" s="70"/>
      <c r="F15" s="70"/>
      <c r="G15" s="70"/>
      <c r="H15" s="70"/>
      <c r="I15" s="70"/>
    </row>
    <row r="16" spans="1:18">
      <c r="A16" s="9" t="s">
        <v>248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topLeftCell="D1" zoomScale="75" zoomScaleNormal="75" workbookViewId="0">
      <selection activeCell="C19" sqref="C19"/>
    </sheetView>
  </sheetViews>
  <sheetFormatPr baseColWidth="10" defaultRowHeight="12.75"/>
  <cols>
    <col min="1" max="1" width="72.140625" style="9" customWidth="1"/>
    <col min="2" max="7" width="19.42578125" style="4" customWidth="1"/>
    <col min="8" max="9" width="19.425781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2" customFormat="1" ht="18" customHeight="1">
      <c r="A1" s="456" t="s">
        <v>116</v>
      </c>
      <c r="B1" s="456"/>
      <c r="C1" s="456"/>
      <c r="D1" s="456"/>
      <c r="E1" s="456"/>
      <c r="F1" s="456"/>
      <c r="G1" s="456"/>
      <c r="H1" s="456"/>
      <c r="I1" s="456"/>
      <c r="J1" s="9"/>
      <c r="K1" s="14"/>
      <c r="L1" s="14"/>
      <c r="M1" s="51"/>
      <c r="N1" s="51"/>
      <c r="O1" s="51"/>
      <c r="P1" s="51"/>
      <c r="Q1" s="51"/>
      <c r="R1" s="51"/>
    </row>
    <row r="2" spans="1:18" ht="12.75" customHeight="1">
      <c r="A2" s="21"/>
      <c r="B2" s="6"/>
      <c r="C2" s="6"/>
      <c r="D2" s="6"/>
      <c r="E2" s="6"/>
      <c r="F2" s="6"/>
      <c r="G2" s="6"/>
      <c r="H2" s="21"/>
      <c r="I2" s="21"/>
    </row>
    <row r="3" spans="1:18" ht="15" customHeight="1">
      <c r="A3" s="432" t="s">
        <v>143</v>
      </c>
      <c r="B3" s="432"/>
      <c r="C3" s="432"/>
      <c r="D3" s="432"/>
      <c r="E3" s="432"/>
      <c r="F3" s="432"/>
      <c r="G3" s="432"/>
      <c r="H3" s="432"/>
      <c r="I3" s="432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32" t="s">
        <v>300</v>
      </c>
      <c r="B4" s="432"/>
      <c r="C4" s="432"/>
      <c r="D4" s="432"/>
      <c r="E4" s="432"/>
      <c r="F4" s="432"/>
      <c r="G4" s="432"/>
      <c r="H4" s="432"/>
      <c r="I4" s="432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0"/>
      <c r="B5" s="80"/>
      <c r="C5" s="80"/>
      <c r="D5" s="80"/>
      <c r="E5" s="80"/>
      <c r="F5" s="80"/>
      <c r="G5" s="103"/>
      <c r="H5" s="113"/>
      <c r="I5" s="113"/>
      <c r="J5" s="14"/>
      <c r="K5" s="9"/>
      <c r="L5" s="9"/>
      <c r="M5" s="9"/>
      <c r="N5" s="9"/>
      <c r="O5" s="9"/>
      <c r="P5" s="9"/>
      <c r="Q5" s="9"/>
      <c r="R5" s="9"/>
    </row>
    <row r="6" spans="1:18" s="259" customFormat="1" ht="25.5" customHeight="1">
      <c r="A6" s="439" t="s">
        <v>21</v>
      </c>
      <c r="B6" s="473" t="s">
        <v>247</v>
      </c>
      <c r="C6" s="474"/>
      <c r="D6" s="473" t="s">
        <v>82</v>
      </c>
      <c r="E6" s="474"/>
      <c r="F6" s="473" t="s">
        <v>83</v>
      </c>
      <c r="G6" s="474"/>
      <c r="H6" s="475" t="s">
        <v>22</v>
      </c>
      <c r="I6" s="476"/>
      <c r="K6" s="16"/>
      <c r="L6" s="16"/>
      <c r="M6" s="16"/>
      <c r="N6" s="16"/>
      <c r="O6" s="16"/>
      <c r="P6" s="16"/>
      <c r="Q6" s="16"/>
      <c r="R6" s="16"/>
    </row>
    <row r="7" spans="1:18" s="259" customFormat="1" ht="25.5" customHeight="1" thickBot="1">
      <c r="A7" s="441"/>
      <c r="B7" s="246" t="s">
        <v>3</v>
      </c>
      <c r="C7" s="144" t="s">
        <v>23</v>
      </c>
      <c r="D7" s="246" t="s">
        <v>3</v>
      </c>
      <c r="E7" s="144" t="s">
        <v>23</v>
      </c>
      <c r="F7" s="246" t="s">
        <v>3</v>
      </c>
      <c r="G7" s="144" t="s">
        <v>23</v>
      </c>
      <c r="H7" s="246" t="s">
        <v>20</v>
      </c>
      <c r="I7" s="247" t="s">
        <v>23</v>
      </c>
      <c r="J7" s="260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106" t="s">
        <v>111</v>
      </c>
      <c r="B8" s="82">
        <v>3504</v>
      </c>
      <c r="C8" s="83">
        <f>(B8/$B$13)*100</f>
        <v>40.513354144987865</v>
      </c>
      <c r="D8" s="82">
        <v>80</v>
      </c>
      <c r="E8" s="83">
        <f>(D8/$D$13)*100</f>
        <v>25.97402597402597</v>
      </c>
      <c r="F8" s="82">
        <v>24</v>
      </c>
      <c r="G8" s="83">
        <f>(F8/$F$13)*100</f>
        <v>38.095238095238095</v>
      </c>
      <c r="H8" s="82">
        <v>3608</v>
      </c>
      <c r="I8" s="84">
        <f>(H8/$H$13)*100</f>
        <v>40</v>
      </c>
      <c r="J8" s="68"/>
    </row>
    <row r="9" spans="1:18" ht="12.75" customHeight="1">
      <c r="A9" s="108" t="s">
        <v>258</v>
      </c>
      <c r="B9" s="86">
        <v>1212</v>
      </c>
      <c r="C9" s="87">
        <f>(B9/$B$13)*100</f>
        <v>14.013180714533471</v>
      </c>
      <c r="D9" s="86">
        <v>25</v>
      </c>
      <c r="E9" s="87">
        <f>(D9/$D$13)*100</f>
        <v>8.1168831168831161</v>
      </c>
      <c r="F9" s="86">
        <v>1</v>
      </c>
      <c r="G9" s="87">
        <f>(F9/$F$13)*100</f>
        <v>1.5873015873015872</v>
      </c>
      <c r="H9" s="86">
        <v>1238</v>
      </c>
      <c r="I9" s="88">
        <f>(H9/$H$13)*100</f>
        <v>13.725055432372505</v>
      </c>
      <c r="J9" s="68"/>
    </row>
    <row r="10" spans="1:18" ht="12.75" customHeight="1">
      <c r="A10" s="108" t="s">
        <v>259</v>
      </c>
      <c r="B10" s="86">
        <v>3570</v>
      </c>
      <c r="C10" s="87">
        <f>(B10/$B$13)*100</f>
        <v>41.276448144294136</v>
      </c>
      <c r="D10" s="86">
        <v>199</v>
      </c>
      <c r="E10" s="87">
        <f>(D10/$D$13)*100</f>
        <v>64.610389610389603</v>
      </c>
      <c r="F10" s="86">
        <v>37</v>
      </c>
      <c r="G10" s="87">
        <f>(F10/$F$13)*100</f>
        <v>58.730158730158735</v>
      </c>
      <c r="H10" s="86">
        <v>3806</v>
      </c>
      <c r="I10" s="88">
        <f>(H10/$H$13)*100</f>
        <v>42.195121951219512</v>
      </c>
      <c r="J10" s="68"/>
    </row>
    <row r="11" spans="1:18" ht="12.75" customHeight="1">
      <c r="A11" s="108" t="s">
        <v>260</v>
      </c>
      <c r="B11" s="86">
        <v>363</v>
      </c>
      <c r="C11" s="87">
        <f>(B11/$B$13)*100</f>
        <v>4.1970169961845301</v>
      </c>
      <c r="D11" s="86">
        <v>4</v>
      </c>
      <c r="E11" s="87">
        <f>(D11/$D$13)*100</f>
        <v>1.2987012987012987</v>
      </c>
      <c r="F11" s="86">
        <v>1</v>
      </c>
      <c r="G11" s="87">
        <f>(F11/$F$13)*100</f>
        <v>1.5873015873015872</v>
      </c>
      <c r="H11" s="86">
        <v>368</v>
      </c>
      <c r="I11" s="88">
        <f>(H11/$H$13)*100</f>
        <v>4.0798226164079825</v>
      </c>
      <c r="J11" s="68"/>
    </row>
    <row r="12" spans="1:18" ht="12.75" customHeight="1">
      <c r="A12" s="108"/>
      <c r="B12" s="86"/>
      <c r="C12" s="87"/>
      <c r="D12" s="86"/>
      <c r="E12" s="87"/>
      <c r="F12" s="86"/>
      <c r="G12" s="87"/>
      <c r="H12" s="86"/>
      <c r="I12" s="88"/>
      <c r="J12" s="56"/>
    </row>
    <row r="13" spans="1:18" ht="12.75" customHeight="1" thickBot="1">
      <c r="A13" s="215" t="s">
        <v>113</v>
      </c>
      <c r="B13" s="216">
        <f t="shared" ref="B13:I13" si="0">SUM(B8:B11)</f>
        <v>8649</v>
      </c>
      <c r="C13" s="217">
        <f t="shared" si="0"/>
        <v>100</v>
      </c>
      <c r="D13" s="216">
        <f t="shared" si="0"/>
        <v>308</v>
      </c>
      <c r="E13" s="217">
        <f t="shared" si="0"/>
        <v>100</v>
      </c>
      <c r="F13" s="216">
        <f t="shared" si="0"/>
        <v>63</v>
      </c>
      <c r="G13" s="217">
        <f t="shared" si="0"/>
        <v>100</v>
      </c>
      <c r="H13" s="216">
        <f t="shared" si="0"/>
        <v>9020</v>
      </c>
      <c r="I13" s="218">
        <f t="shared" si="0"/>
        <v>100</v>
      </c>
      <c r="J13" s="14"/>
    </row>
    <row r="14" spans="1:18">
      <c r="A14" s="114" t="s">
        <v>179</v>
      </c>
      <c r="B14" s="114"/>
      <c r="C14" s="114"/>
      <c r="D14" s="114"/>
      <c r="E14" s="114"/>
      <c r="F14" s="114"/>
      <c r="G14" s="114"/>
      <c r="H14" s="114"/>
      <c r="I14" s="114"/>
    </row>
    <row r="15" spans="1:18">
      <c r="A15" s="20" t="s">
        <v>152</v>
      </c>
      <c r="B15" s="70"/>
      <c r="C15" s="70"/>
      <c r="D15" s="70"/>
      <c r="E15" s="70"/>
      <c r="F15" s="70"/>
      <c r="G15" s="70"/>
      <c r="H15" s="70"/>
      <c r="I15" s="70"/>
    </row>
    <row r="16" spans="1:18">
      <c r="A16" s="9" t="s">
        <v>248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35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tabSelected="1" view="pageBreakPreview" topLeftCell="B1" zoomScale="75" zoomScaleNormal="75" workbookViewId="0">
      <selection activeCell="C19" sqref="C19"/>
    </sheetView>
  </sheetViews>
  <sheetFormatPr baseColWidth="10" defaultColWidth="8.42578125" defaultRowHeight="15" customHeight="1"/>
  <cols>
    <col min="1" max="1" width="78.7109375" style="9" customWidth="1"/>
    <col min="2" max="3" width="16.85546875" style="12" customWidth="1"/>
    <col min="4" max="6" width="16.85546875" style="4" customWidth="1"/>
    <col min="7" max="7" width="20.42578125" style="4" customWidth="1"/>
    <col min="8" max="8" width="10.140625" style="9" bestFit="1" customWidth="1"/>
    <col min="9" max="16384" width="8.42578125" style="9"/>
  </cols>
  <sheetData>
    <row r="1" spans="1:9" s="22" customFormat="1" ht="18" customHeight="1">
      <c r="A1" s="456" t="s">
        <v>116</v>
      </c>
      <c r="B1" s="456"/>
      <c r="C1" s="456"/>
      <c r="D1" s="456"/>
      <c r="E1" s="456"/>
      <c r="F1" s="456"/>
      <c r="G1" s="456"/>
      <c r="H1" s="456"/>
    </row>
    <row r="2" spans="1:9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432" t="s">
        <v>346</v>
      </c>
      <c r="B3" s="432"/>
      <c r="C3" s="432"/>
      <c r="D3" s="432"/>
      <c r="E3" s="432"/>
      <c r="F3" s="432"/>
      <c r="G3" s="432"/>
      <c r="H3" s="432"/>
      <c r="I3" s="14"/>
    </row>
    <row r="4" spans="1:9" ht="12.75" customHeight="1" thickBot="1">
      <c r="A4" s="80"/>
      <c r="B4" s="80"/>
      <c r="C4" s="80"/>
      <c r="D4" s="80"/>
      <c r="E4" s="80"/>
      <c r="F4" s="80"/>
      <c r="G4" s="103"/>
      <c r="H4" s="14"/>
      <c r="I4" s="14"/>
    </row>
    <row r="5" spans="1:9" ht="16.5" customHeight="1">
      <c r="A5" s="399"/>
      <c r="B5" s="501" t="s">
        <v>24</v>
      </c>
      <c r="C5" s="501" t="s">
        <v>156</v>
      </c>
      <c r="D5" s="503" t="s">
        <v>25</v>
      </c>
      <c r="E5" s="503" t="s">
        <v>26</v>
      </c>
      <c r="F5" s="501" t="s">
        <v>347</v>
      </c>
      <c r="G5" s="505" t="s">
        <v>157</v>
      </c>
      <c r="H5" s="400"/>
    </row>
    <row r="6" spans="1:9" ht="17.25" customHeight="1">
      <c r="A6" s="401" t="s">
        <v>21</v>
      </c>
      <c r="B6" s="502"/>
      <c r="C6" s="502"/>
      <c r="D6" s="504"/>
      <c r="E6" s="504"/>
      <c r="F6" s="502"/>
      <c r="G6" s="506"/>
      <c r="H6" s="384"/>
    </row>
    <row r="7" spans="1:9" ht="30.75" customHeight="1" thickBot="1">
      <c r="A7" s="402"/>
      <c r="B7" s="403" t="s">
        <v>128</v>
      </c>
      <c r="C7" s="403" t="s">
        <v>128</v>
      </c>
      <c r="D7" s="403" t="s">
        <v>158</v>
      </c>
      <c r="E7" s="403" t="s">
        <v>128</v>
      </c>
      <c r="F7" s="403" t="s">
        <v>128</v>
      </c>
      <c r="G7" s="404" t="s">
        <v>128</v>
      </c>
      <c r="H7" s="174"/>
    </row>
    <row r="8" spans="1:9" ht="25.5" customHeight="1">
      <c r="A8" s="405" t="s">
        <v>333</v>
      </c>
      <c r="B8" s="391">
        <v>20079265</v>
      </c>
      <c r="C8" s="391">
        <v>13571172</v>
      </c>
      <c r="D8" s="391">
        <v>83407</v>
      </c>
      <c r="E8" s="391">
        <v>2238392</v>
      </c>
      <c r="F8" s="391">
        <v>526858</v>
      </c>
      <c r="G8" s="356">
        <v>4022291</v>
      </c>
      <c r="H8" s="370"/>
      <c r="I8" s="57"/>
    </row>
    <row r="9" spans="1:9" ht="14.1" customHeight="1">
      <c r="A9" s="379" t="s">
        <v>334</v>
      </c>
      <c r="B9" s="349">
        <v>4165898</v>
      </c>
      <c r="C9" s="349">
        <v>2754087</v>
      </c>
      <c r="D9" s="349">
        <v>18339</v>
      </c>
      <c r="E9" s="349">
        <v>435752</v>
      </c>
      <c r="F9" s="349">
        <v>94133</v>
      </c>
      <c r="G9" s="406">
        <v>793506</v>
      </c>
      <c r="H9" s="370"/>
      <c r="I9" s="57"/>
    </row>
    <row r="10" spans="1:9" ht="14.1" customHeight="1">
      <c r="A10" s="379" t="s">
        <v>335</v>
      </c>
      <c r="B10" s="349">
        <v>8247196</v>
      </c>
      <c r="C10" s="349">
        <v>4712837</v>
      </c>
      <c r="D10" s="349">
        <v>31069</v>
      </c>
      <c r="E10" s="349">
        <v>841151</v>
      </c>
      <c r="F10" s="349">
        <v>422736</v>
      </c>
      <c r="G10" s="406">
        <v>1567650</v>
      </c>
      <c r="H10" s="370"/>
      <c r="I10" s="57"/>
    </row>
    <row r="11" spans="1:9" ht="14.1" customHeight="1">
      <c r="A11" s="379" t="s">
        <v>336</v>
      </c>
      <c r="B11" s="349">
        <v>10261640</v>
      </c>
      <c r="C11" s="349">
        <v>8794312</v>
      </c>
      <c r="D11" s="349">
        <v>11874</v>
      </c>
      <c r="E11" s="349">
        <v>394331</v>
      </c>
      <c r="F11" s="349">
        <v>170320</v>
      </c>
      <c r="G11" s="406">
        <v>1055782</v>
      </c>
      <c r="H11" s="370"/>
      <c r="I11" s="57"/>
    </row>
    <row r="12" spans="1:9" ht="14.1" customHeight="1">
      <c r="A12" s="379" t="s">
        <v>337</v>
      </c>
      <c r="B12" s="349">
        <v>8643143</v>
      </c>
      <c r="C12" s="349">
        <v>5159254</v>
      </c>
      <c r="D12" s="349">
        <v>24340</v>
      </c>
      <c r="E12" s="349">
        <v>858896</v>
      </c>
      <c r="F12" s="349">
        <v>92487</v>
      </c>
      <c r="G12" s="406">
        <v>1599896</v>
      </c>
      <c r="H12" s="370"/>
      <c r="I12" s="57"/>
    </row>
    <row r="13" spans="1:9" ht="14.1" customHeight="1">
      <c r="A13" s="379" t="s">
        <v>338</v>
      </c>
      <c r="B13" s="349">
        <v>2932495</v>
      </c>
      <c r="C13" s="349">
        <v>2180201</v>
      </c>
      <c r="D13" s="349">
        <v>5900</v>
      </c>
      <c r="E13" s="349">
        <v>227486</v>
      </c>
      <c r="F13" s="349">
        <v>43187</v>
      </c>
      <c r="G13" s="406">
        <v>471433</v>
      </c>
      <c r="H13" s="370"/>
      <c r="I13" s="57"/>
    </row>
    <row r="14" spans="1:9" ht="14.1" customHeight="1">
      <c r="A14" s="379" t="s">
        <v>339</v>
      </c>
      <c r="B14" s="349">
        <v>6566935</v>
      </c>
      <c r="C14" s="349">
        <v>2336730</v>
      </c>
      <c r="D14" s="349">
        <v>76921</v>
      </c>
      <c r="E14" s="349">
        <v>1645045</v>
      </c>
      <c r="F14" s="349">
        <v>237641</v>
      </c>
      <c r="G14" s="406">
        <v>2482592</v>
      </c>
      <c r="H14" s="370"/>
      <c r="I14" s="57"/>
    </row>
    <row r="15" spans="1:9" ht="14.1" customHeight="1">
      <c r="A15" s="407" t="s">
        <v>340</v>
      </c>
      <c r="B15" s="349">
        <v>3455313</v>
      </c>
      <c r="C15" s="349">
        <v>1728367</v>
      </c>
      <c r="D15" s="349">
        <v>14524</v>
      </c>
      <c r="E15" s="349">
        <v>518408</v>
      </c>
      <c r="F15" s="349">
        <v>50209</v>
      </c>
      <c r="G15" s="406">
        <v>855667</v>
      </c>
      <c r="H15" s="370"/>
      <c r="I15" s="57"/>
    </row>
    <row r="16" spans="1:9" ht="14.1" customHeight="1">
      <c r="A16" s="379" t="s">
        <v>348</v>
      </c>
      <c r="B16" s="349">
        <v>6848240</v>
      </c>
      <c r="C16" s="349">
        <v>3348717</v>
      </c>
      <c r="D16" s="349">
        <v>30779</v>
      </c>
      <c r="E16" s="349">
        <v>1073876</v>
      </c>
      <c r="F16" s="349">
        <v>289048</v>
      </c>
      <c r="G16" s="406">
        <v>1779606</v>
      </c>
      <c r="H16" s="370"/>
      <c r="I16" s="57"/>
    </row>
    <row r="17" spans="1:9" ht="14.1" customHeight="1">
      <c r="A17" s="379" t="s">
        <v>342</v>
      </c>
      <c r="B17" s="349">
        <v>8819103</v>
      </c>
      <c r="C17" s="349">
        <v>6770144</v>
      </c>
      <c r="D17" s="349">
        <v>11752</v>
      </c>
      <c r="E17" s="349">
        <v>433518</v>
      </c>
      <c r="F17" s="349">
        <v>137673</v>
      </c>
      <c r="G17" s="406">
        <v>1076348</v>
      </c>
      <c r="H17" s="370"/>
      <c r="I17" s="57"/>
    </row>
    <row r="18" spans="1:9" ht="14.1" customHeight="1">
      <c r="A18" s="379" t="s">
        <v>215</v>
      </c>
      <c r="B18" s="349">
        <v>5843663</v>
      </c>
      <c r="C18" s="349">
        <v>2732439</v>
      </c>
      <c r="D18" s="349">
        <v>24793</v>
      </c>
      <c r="E18" s="349">
        <v>759100</v>
      </c>
      <c r="F18" s="349">
        <v>370891</v>
      </c>
      <c r="G18" s="406">
        <v>1673942</v>
      </c>
      <c r="H18" s="370"/>
      <c r="I18" s="57"/>
    </row>
    <row r="19" spans="1:9" ht="14.1" customHeight="1">
      <c r="A19" s="379" t="s">
        <v>349</v>
      </c>
      <c r="B19" s="349">
        <v>3737127</v>
      </c>
      <c r="C19" s="349">
        <v>880502</v>
      </c>
      <c r="D19" s="349">
        <v>9317</v>
      </c>
      <c r="E19" s="349">
        <v>565984</v>
      </c>
      <c r="F19" s="349">
        <v>302571</v>
      </c>
      <c r="G19" s="406">
        <v>1330528</v>
      </c>
      <c r="H19" s="370"/>
      <c r="I19" s="57"/>
    </row>
    <row r="20" spans="1:9" ht="14.1" customHeight="1">
      <c r="A20" s="407" t="s">
        <v>344</v>
      </c>
      <c r="B20" s="349">
        <v>3795597</v>
      </c>
      <c r="C20" s="349">
        <v>2129232</v>
      </c>
      <c r="D20" s="349">
        <v>10949</v>
      </c>
      <c r="E20" s="349">
        <v>514267</v>
      </c>
      <c r="F20" s="349">
        <v>62313</v>
      </c>
      <c r="G20" s="406">
        <v>1011523</v>
      </c>
      <c r="H20" s="370"/>
      <c r="I20" s="57"/>
    </row>
    <row r="21" spans="1:9" ht="12.75" customHeight="1">
      <c r="A21" s="407"/>
      <c r="B21" s="349"/>
      <c r="C21" s="349"/>
      <c r="D21" s="349"/>
      <c r="E21" s="349"/>
      <c r="F21" s="349"/>
      <c r="G21" s="406"/>
      <c r="H21" s="384"/>
    </row>
    <row r="22" spans="1:9" s="15" customFormat="1" ht="27" customHeight="1" thickBot="1">
      <c r="A22" s="351" t="s">
        <v>117</v>
      </c>
      <c r="B22" s="352">
        <v>93395613</v>
      </c>
      <c r="C22" s="352">
        <v>57097994</v>
      </c>
      <c r="D22" s="352">
        <v>353965</v>
      </c>
      <c r="E22" s="352">
        <v>10506207</v>
      </c>
      <c r="F22" s="352">
        <v>2800066</v>
      </c>
      <c r="G22" s="408">
        <v>19720767</v>
      </c>
    </row>
    <row r="23" spans="1:9" ht="12.75" customHeight="1">
      <c r="A23" s="368"/>
      <c r="B23" s="414"/>
      <c r="C23" s="414"/>
      <c r="D23" s="414"/>
      <c r="E23" s="414"/>
      <c r="F23" s="414"/>
      <c r="G23" s="414"/>
      <c r="H23" s="384"/>
    </row>
    <row r="24" spans="1:9" ht="12.75" customHeight="1">
      <c r="A24" s="384"/>
      <c r="B24" s="385"/>
      <c r="C24" s="385"/>
      <c r="D24" s="360"/>
      <c r="E24" s="360"/>
      <c r="F24" s="360"/>
      <c r="G24" s="360"/>
      <c r="H24" s="365"/>
    </row>
    <row r="25" spans="1:9" ht="12.75" customHeight="1" thickBot="1">
      <c r="A25" s="80"/>
      <c r="B25" s="80"/>
      <c r="C25" s="80"/>
      <c r="D25" s="80"/>
      <c r="E25" s="80"/>
      <c r="F25" s="80"/>
      <c r="G25" s="304"/>
      <c r="H25" s="365"/>
    </row>
    <row r="26" spans="1:9" ht="21" customHeight="1">
      <c r="A26" s="423" t="s">
        <v>21</v>
      </c>
      <c r="B26" s="483" t="s">
        <v>129</v>
      </c>
      <c r="C26" s="484"/>
      <c r="D26" s="484"/>
      <c r="E26" s="485" t="s">
        <v>160</v>
      </c>
      <c r="F26" s="485" t="s">
        <v>161</v>
      </c>
      <c r="G26" s="493" t="s">
        <v>159</v>
      </c>
      <c r="H26" s="494"/>
    </row>
    <row r="27" spans="1:9" ht="12.75" customHeight="1">
      <c r="A27" s="424"/>
      <c r="B27" s="488" t="s">
        <v>85</v>
      </c>
      <c r="C27" s="490" t="s">
        <v>86</v>
      </c>
      <c r="D27" s="492" t="s">
        <v>87</v>
      </c>
      <c r="E27" s="486"/>
      <c r="F27" s="486"/>
      <c r="G27" s="495"/>
      <c r="H27" s="496"/>
    </row>
    <row r="28" spans="1:9" ht="21.75" customHeight="1">
      <c r="A28" s="424"/>
      <c r="B28" s="489"/>
      <c r="C28" s="491"/>
      <c r="D28" s="487"/>
      <c r="E28" s="487"/>
      <c r="F28" s="487"/>
      <c r="G28" s="497"/>
      <c r="H28" s="498"/>
    </row>
    <row r="29" spans="1:9" ht="24.75" customHeight="1" thickBot="1">
      <c r="A29" s="425"/>
      <c r="B29" s="403" t="s">
        <v>128</v>
      </c>
      <c r="C29" s="403" t="s">
        <v>128</v>
      </c>
      <c r="D29" s="403" t="s">
        <v>128</v>
      </c>
      <c r="E29" s="403" t="s">
        <v>128</v>
      </c>
      <c r="F29" s="403" t="s">
        <v>128</v>
      </c>
      <c r="G29" s="481" t="s">
        <v>128</v>
      </c>
      <c r="H29" s="482"/>
    </row>
    <row r="30" spans="1:9" ht="17.25" customHeight="1">
      <c r="A30" s="405" t="s">
        <v>333</v>
      </c>
      <c r="B30" s="391">
        <v>18246907</v>
      </c>
      <c r="C30" s="391">
        <v>2847730</v>
      </c>
      <c r="D30" s="391">
        <v>1082633</v>
      </c>
      <c r="E30" s="391">
        <v>240943</v>
      </c>
      <c r="F30" s="391">
        <v>373441</v>
      </c>
      <c r="G30" s="499">
        <v>552956</v>
      </c>
      <c r="H30" s="500"/>
    </row>
    <row r="31" spans="1:9" ht="14.1" customHeight="1">
      <c r="A31" s="379" t="s">
        <v>334</v>
      </c>
      <c r="B31" s="349">
        <v>3458755</v>
      </c>
      <c r="C31" s="349">
        <v>964305</v>
      </c>
      <c r="D31" s="349">
        <v>181864</v>
      </c>
      <c r="E31" s="349">
        <v>24306</v>
      </c>
      <c r="F31" s="349">
        <v>90638</v>
      </c>
      <c r="G31" s="477">
        <v>105042</v>
      </c>
      <c r="H31" s="478"/>
    </row>
    <row r="32" spans="1:9" ht="14.1" customHeight="1">
      <c r="A32" s="379" t="s">
        <v>335</v>
      </c>
      <c r="B32" s="349">
        <v>5850917</v>
      </c>
      <c r="C32" s="349">
        <v>2227705</v>
      </c>
      <c r="D32" s="349">
        <v>993004</v>
      </c>
      <c r="E32" s="349">
        <v>100141</v>
      </c>
      <c r="F32" s="349">
        <v>211232</v>
      </c>
      <c r="G32" s="477">
        <v>437136</v>
      </c>
      <c r="H32" s="478"/>
    </row>
    <row r="33" spans="1:8" ht="14.1" customHeight="1">
      <c r="A33" s="379" t="s">
        <v>336</v>
      </c>
      <c r="B33" s="349">
        <v>8262937</v>
      </c>
      <c r="C33" s="349">
        <v>2181308</v>
      </c>
      <c r="D33" s="349">
        <v>1201291</v>
      </c>
      <c r="E33" s="349">
        <v>107806</v>
      </c>
      <c r="F33" s="349">
        <v>301033</v>
      </c>
      <c r="G33" s="477">
        <v>240395</v>
      </c>
      <c r="H33" s="478"/>
    </row>
    <row r="34" spans="1:8" ht="14.1" customHeight="1">
      <c r="A34" s="379" t="s">
        <v>337</v>
      </c>
      <c r="B34" s="349">
        <v>8588400</v>
      </c>
      <c r="C34" s="349">
        <v>637880</v>
      </c>
      <c r="D34" s="349">
        <v>249921</v>
      </c>
      <c r="E34" s="349">
        <v>75984</v>
      </c>
      <c r="F34" s="349">
        <v>122981</v>
      </c>
      <c r="G34" s="477">
        <v>201158</v>
      </c>
      <c r="H34" s="478"/>
    </row>
    <row r="35" spans="1:8" ht="14.1" customHeight="1">
      <c r="A35" s="379" t="s">
        <v>338</v>
      </c>
      <c r="B35" s="349">
        <v>2562446</v>
      </c>
      <c r="C35" s="349">
        <v>655770</v>
      </c>
      <c r="D35" s="349">
        <v>165793</v>
      </c>
      <c r="E35" s="349">
        <v>31714</v>
      </c>
      <c r="F35" s="349">
        <v>70965</v>
      </c>
      <c r="G35" s="477">
        <v>59891</v>
      </c>
      <c r="H35" s="478"/>
    </row>
    <row r="36" spans="1:8" ht="14.1" customHeight="1">
      <c r="A36" s="379" t="s">
        <v>339</v>
      </c>
      <c r="B36" s="349">
        <v>6782724</v>
      </c>
      <c r="C36" s="349">
        <v>332684</v>
      </c>
      <c r="D36" s="349">
        <v>158435</v>
      </c>
      <c r="E36" s="349">
        <v>144318</v>
      </c>
      <c r="F36" s="349">
        <v>184993</v>
      </c>
      <c r="G36" s="477">
        <v>375310</v>
      </c>
      <c r="H36" s="478"/>
    </row>
    <row r="37" spans="1:8" ht="14.1" customHeight="1">
      <c r="A37" s="407" t="s">
        <v>340</v>
      </c>
      <c r="B37" s="349">
        <v>2877685</v>
      </c>
      <c r="C37" s="349">
        <v>510465</v>
      </c>
      <c r="D37" s="349">
        <v>374372</v>
      </c>
      <c r="E37" s="349">
        <v>71203</v>
      </c>
      <c r="F37" s="349">
        <v>51994</v>
      </c>
      <c r="G37" s="477">
        <v>100756</v>
      </c>
      <c r="H37" s="478"/>
    </row>
    <row r="38" spans="1:8" ht="14.1" customHeight="1">
      <c r="A38" s="379" t="s">
        <v>348</v>
      </c>
      <c r="B38" s="349">
        <v>6291396</v>
      </c>
      <c r="C38" s="349">
        <v>1118461</v>
      </c>
      <c r="D38" s="349">
        <v>515072</v>
      </c>
      <c r="E38" s="349">
        <v>138583</v>
      </c>
      <c r="F38" s="349">
        <v>182162</v>
      </c>
      <c r="G38" s="477">
        <v>346523</v>
      </c>
      <c r="H38" s="478"/>
    </row>
    <row r="39" spans="1:8" ht="14.1" customHeight="1">
      <c r="A39" s="379" t="s">
        <v>342</v>
      </c>
      <c r="B39" s="349">
        <v>9510618</v>
      </c>
      <c r="C39" s="349">
        <v>419359</v>
      </c>
      <c r="D39" s="349">
        <v>200339</v>
      </c>
      <c r="E39" s="349">
        <v>133634</v>
      </c>
      <c r="F39" s="349">
        <v>265475</v>
      </c>
      <c r="G39" s="477">
        <v>155432</v>
      </c>
      <c r="H39" s="478"/>
    </row>
    <row r="40" spans="1:8" ht="14.1" customHeight="1">
      <c r="A40" s="379" t="s">
        <v>215</v>
      </c>
      <c r="B40" s="349">
        <v>4357800</v>
      </c>
      <c r="C40" s="349">
        <v>1309114</v>
      </c>
      <c r="D40" s="349">
        <v>792828</v>
      </c>
      <c r="E40" s="349">
        <v>224230</v>
      </c>
      <c r="F40" s="349">
        <v>406219</v>
      </c>
      <c r="G40" s="477">
        <v>403961</v>
      </c>
      <c r="H40" s="478"/>
    </row>
    <row r="41" spans="1:8" ht="14.1" customHeight="1">
      <c r="A41" s="379" t="s">
        <v>349</v>
      </c>
      <c r="B41" s="349">
        <v>3708438</v>
      </c>
      <c r="C41" s="349">
        <v>261374</v>
      </c>
      <c r="D41" s="349">
        <v>285188</v>
      </c>
      <c r="E41" s="349">
        <v>93011</v>
      </c>
      <c r="F41" s="349">
        <v>96796</v>
      </c>
      <c r="G41" s="477">
        <v>309594</v>
      </c>
      <c r="H41" s="478"/>
    </row>
    <row r="42" spans="1:8" ht="14.1" customHeight="1">
      <c r="A42" s="407" t="s">
        <v>344</v>
      </c>
      <c r="B42" s="349">
        <v>4736052</v>
      </c>
      <c r="C42" s="349">
        <v>165558</v>
      </c>
      <c r="D42" s="349">
        <v>59815</v>
      </c>
      <c r="E42" s="349">
        <v>107062</v>
      </c>
      <c r="F42" s="349">
        <v>65970</v>
      </c>
      <c r="G42" s="477">
        <v>90353</v>
      </c>
      <c r="H42" s="478"/>
    </row>
    <row r="43" spans="1:8" ht="12.75" customHeight="1">
      <c r="A43" s="410"/>
      <c r="B43" s="349"/>
      <c r="C43" s="349"/>
      <c r="D43" s="349"/>
      <c r="E43" s="349"/>
      <c r="F43" s="349"/>
      <c r="G43" s="406"/>
      <c r="H43" s="409"/>
    </row>
    <row r="44" spans="1:8" s="15" customFormat="1" ht="22.5" customHeight="1" thickBot="1">
      <c r="A44" s="351" t="s">
        <v>117</v>
      </c>
      <c r="B44" s="352">
        <v>85235076</v>
      </c>
      <c r="C44" s="352">
        <v>13631713</v>
      </c>
      <c r="D44" s="352">
        <v>6260556</v>
      </c>
      <c r="E44" s="352">
        <v>1492935</v>
      </c>
      <c r="F44" s="352">
        <v>2423899</v>
      </c>
      <c r="G44" s="479">
        <v>3378508</v>
      </c>
      <c r="H44" s="480"/>
    </row>
    <row r="45" spans="1:8" ht="23.25" customHeight="1">
      <c r="A45" s="368" t="s">
        <v>302</v>
      </c>
      <c r="B45" s="117"/>
      <c r="C45" s="117"/>
      <c r="D45" s="118"/>
      <c r="E45" s="119"/>
      <c r="F45" s="117"/>
      <c r="G45" s="27"/>
      <c r="H45" s="365"/>
    </row>
    <row r="46" spans="1:8" ht="14.1" customHeight="1">
      <c r="A46" s="170" t="s">
        <v>130</v>
      </c>
      <c r="B46" s="24"/>
      <c r="C46" s="24"/>
      <c r="D46" s="24"/>
      <c r="E46" s="24"/>
      <c r="F46" s="360"/>
      <c r="G46" s="360"/>
      <c r="H46" s="365"/>
    </row>
    <row r="47" spans="1:8" ht="14.1" customHeight="1">
      <c r="A47" s="359" t="s">
        <v>152</v>
      </c>
      <c r="B47" s="385"/>
      <c r="C47" s="385"/>
      <c r="D47" s="360"/>
      <c r="E47" s="360"/>
      <c r="F47" s="360"/>
      <c r="G47" s="360"/>
      <c r="H47" s="365"/>
    </row>
    <row r="65" spans="2:7" ht="15" customHeight="1">
      <c r="B65" s="44"/>
      <c r="C65" s="44"/>
      <c r="E65" s="44"/>
      <c r="F65" s="44"/>
      <c r="G65" s="44"/>
    </row>
    <row r="66" spans="2:7" ht="15" customHeight="1">
      <c r="B66" s="44"/>
      <c r="C66" s="44"/>
      <c r="E66" s="44"/>
      <c r="F66" s="44"/>
      <c r="G66" s="44"/>
    </row>
    <row r="67" spans="2:7" ht="15" customHeight="1">
      <c r="B67" s="44"/>
      <c r="C67" s="44"/>
      <c r="E67" s="44"/>
      <c r="F67" s="44"/>
      <c r="G67" s="44"/>
    </row>
    <row r="68" spans="2:7" ht="15" customHeight="1">
      <c r="B68" s="44"/>
      <c r="C68" s="44"/>
      <c r="E68" s="44"/>
      <c r="F68" s="44"/>
      <c r="G68" s="44"/>
    </row>
    <row r="69" spans="2:7" ht="15" customHeight="1">
      <c r="B69" s="44"/>
      <c r="C69" s="44"/>
      <c r="E69" s="44"/>
      <c r="F69" s="44"/>
      <c r="G69" s="44"/>
    </row>
    <row r="70" spans="2:7" ht="15" customHeight="1">
      <c r="B70" s="44"/>
      <c r="C70" s="44"/>
      <c r="E70" s="44"/>
      <c r="F70" s="44"/>
      <c r="G70" s="44"/>
    </row>
    <row r="71" spans="2:7" ht="15" customHeight="1">
      <c r="B71" s="44"/>
      <c r="C71" s="44"/>
      <c r="E71" s="44"/>
      <c r="F71" s="44"/>
      <c r="G71" s="44"/>
    </row>
    <row r="72" spans="2:7" ht="15" customHeight="1">
      <c r="B72" s="44"/>
      <c r="C72" s="44"/>
      <c r="E72" s="44"/>
      <c r="F72" s="44"/>
      <c r="G72" s="44"/>
    </row>
    <row r="73" spans="2:7" ht="15" customHeight="1">
      <c r="B73" s="44"/>
      <c r="C73" s="44"/>
      <c r="E73" s="44"/>
      <c r="F73" s="44"/>
      <c r="G73" s="44"/>
    </row>
    <row r="74" spans="2:7" ht="15" customHeight="1">
      <c r="B74" s="44"/>
      <c r="C74" s="44"/>
      <c r="E74" s="44"/>
      <c r="F74" s="44"/>
      <c r="G74" s="44"/>
    </row>
    <row r="75" spans="2:7" ht="15" customHeight="1">
      <c r="B75" s="44"/>
      <c r="C75" s="44"/>
      <c r="E75" s="44"/>
      <c r="F75" s="44"/>
      <c r="G75" s="44"/>
    </row>
    <row r="76" spans="2:7" ht="15" customHeight="1">
      <c r="B76" s="44"/>
      <c r="C76" s="44"/>
      <c r="E76" s="44"/>
      <c r="F76" s="44"/>
      <c r="G76" s="44"/>
    </row>
    <row r="77" spans="2:7" ht="15" customHeight="1">
      <c r="B77" s="44"/>
      <c r="C77" s="44"/>
      <c r="E77" s="44"/>
      <c r="F77" s="44"/>
      <c r="G77" s="44"/>
    </row>
    <row r="78" spans="2:7" ht="15" customHeight="1">
      <c r="B78" s="44"/>
      <c r="C78" s="44"/>
      <c r="E78" s="44"/>
      <c r="F78" s="44"/>
      <c r="G78" s="44"/>
    </row>
    <row r="82" spans="2:7" ht="15" customHeight="1">
      <c r="B82" s="44"/>
      <c r="C82" s="44"/>
      <c r="D82" s="45"/>
      <c r="E82" s="44"/>
      <c r="F82" s="44"/>
      <c r="G82" s="44"/>
    </row>
    <row r="83" spans="2:7" ht="15" customHeight="1">
      <c r="B83" s="44"/>
      <c r="C83" s="44"/>
      <c r="D83" s="45"/>
      <c r="E83" s="44"/>
      <c r="F83" s="44"/>
      <c r="G83" s="44"/>
    </row>
    <row r="84" spans="2:7" ht="15" customHeight="1">
      <c r="B84" s="44"/>
      <c r="C84" s="44"/>
      <c r="D84" s="45"/>
      <c r="E84" s="44"/>
      <c r="F84" s="44"/>
      <c r="G84" s="44"/>
    </row>
    <row r="85" spans="2:7" ht="15" customHeight="1">
      <c r="B85" s="44"/>
      <c r="C85" s="44"/>
      <c r="D85" s="45"/>
      <c r="E85" s="44"/>
      <c r="F85" s="44"/>
      <c r="G85" s="44"/>
    </row>
    <row r="86" spans="2:7" ht="15" customHeight="1">
      <c r="B86" s="44"/>
      <c r="C86" s="44"/>
      <c r="D86" s="45"/>
      <c r="E86" s="44"/>
      <c r="F86" s="44"/>
      <c r="G86" s="44"/>
    </row>
    <row r="87" spans="2:7" ht="15" customHeight="1">
      <c r="B87" s="44"/>
      <c r="C87" s="44"/>
      <c r="D87" s="45"/>
      <c r="E87" s="44"/>
      <c r="F87" s="44"/>
      <c r="G87" s="44"/>
    </row>
    <row r="88" spans="2:7" ht="15" customHeight="1">
      <c r="B88" s="44"/>
      <c r="C88" s="44"/>
      <c r="D88" s="45"/>
      <c r="E88" s="44"/>
      <c r="F88" s="44"/>
      <c r="G88" s="44"/>
    </row>
    <row r="89" spans="2:7" ht="15" customHeight="1">
      <c r="B89" s="44"/>
      <c r="C89" s="44"/>
      <c r="D89" s="45"/>
      <c r="E89" s="44"/>
      <c r="F89" s="44"/>
      <c r="G89" s="44"/>
    </row>
    <row r="90" spans="2:7" ht="15" customHeight="1">
      <c r="B90" s="44"/>
      <c r="C90" s="44"/>
      <c r="D90" s="45"/>
      <c r="E90" s="44"/>
      <c r="F90" s="44"/>
      <c r="G90" s="44"/>
    </row>
    <row r="91" spans="2:7" ht="15" customHeight="1">
      <c r="B91" s="44"/>
      <c r="C91" s="44"/>
      <c r="D91" s="45"/>
      <c r="E91" s="44"/>
      <c r="F91" s="44"/>
      <c r="G91" s="44"/>
    </row>
    <row r="92" spans="2:7" ht="15" customHeight="1">
      <c r="B92" s="44"/>
      <c r="C92" s="44"/>
      <c r="D92" s="45"/>
      <c r="E92" s="44"/>
      <c r="F92" s="44"/>
      <c r="G92" s="44"/>
    </row>
    <row r="93" spans="2:7" ht="15" customHeight="1">
      <c r="B93" s="44"/>
      <c r="C93" s="44"/>
      <c r="D93" s="45"/>
      <c r="E93" s="44"/>
      <c r="F93" s="44"/>
      <c r="G93" s="44"/>
    </row>
    <row r="94" spans="2:7" ht="15" customHeight="1">
      <c r="B94" s="44"/>
      <c r="C94" s="44"/>
      <c r="D94" s="45"/>
      <c r="E94" s="44"/>
      <c r="F94" s="44"/>
      <c r="G94" s="44"/>
    </row>
    <row r="95" spans="2:7" ht="15" customHeight="1">
      <c r="B95" s="44"/>
      <c r="C95" s="44"/>
      <c r="D95" s="45"/>
      <c r="E95" s="44"/>
      <c r="F95" s="44"/>
      <c r="G95" s="44"/>
    </row>
    <row r="96" spans="2:7" ht="15" customHeight="1">
      <c r="D96" s="45"/>
    </row>
  </sheetData>
  <mergeCells count="31">
    <mergeCell ref="A3:H3"/>
    <mergeCell ref="A1:H1"/>
    <mergeCell ref="F26:F28"/>
    <mergeCell ref="F5:F6"/>
    <mergeCell ref="B5:B6"/>
    <mergeCell ref="C5:C6"/>
    <mergeCell ref="D5:D6"/>
    <mergeCell ref="E5:E6"/>
    <mergeCell ref="G5:G6"/>
    <mergeCell ref="G44:H44"/>
    <mergeCell ref="G29:H29"/>
    <mergeCell ref="A26:A29"/>
    <mergeCell ref="B26:D26"/>
    <mergeCell ref="E26:E28"/>
    <mergeCell ref="B27:B28"/>
    <mergeCell ref="C27:C28"/>
    <mergeCell ref="D27:D28"/>
    <mergeCell ref="G26:H28"/>
    <mergeCell ref="G30:H30"/>
    <mergeCell ref="G31:H31"/>
    <mergeCell ref="G32:H32"/>
    <mergeCell ref="G33:H33"/>
    <mergeCell ref="G34:H34"/>
    <mergeCell ref="G35:H35"/>
    <mergeCell ref="G36:H36"/>
    <mergeCell ref="G42:H42"/>
    <mergeCell ref="G37:H37"/>
    <mergeCell ref="G38:H38"/>
    <mergeCell ref="G39:H39"/>
    <mergeCell ref="G40:H40"/>
    <mergeCell ref="G41:H41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61"/>
  <sheetViews>
    <sheetView showGridLines="0" view="pageBreakPreview" zoomScaleNormal="75" workbookViewId="0">
      <selection activeCell="C19" sqref="C19"/>
    </sheetView>
  </sheetViews>
  <sheetFormatPr baseColWidth="10" defaultColWidth="8.42578125" defaultRowHeight="15" customHeight="1"/>
  <cols>
    <col min="1" max="1" width="46.140625" style="9" customWidth="1"/>
    <col min="2" max="3" width="19.85546875" style="12" customWidth="1"/>
    <col min="4" max="6" width="19.85546875" style="4" customWidth="1"/>
    <col min="7" max="7" width="4.140625" style="4" customWidth="1"/>
    <col min="8" max="8" width="13.42578125" style="9" bestFit="1" customWidth="1"/>
    <col min="9" max="16384" width="8.42578125" style="9"/>
  </cols>
  <sheetData>
    <row r="1" spans="1:10" s="22" customFormat="1" ht="18" customHeight="1">
      <c r="A1" s="456" t="s">
        <v>116</v>
      </c>
      <c r="B1" s="456"/>
      <c r="C1" s="456"/>
      <c r="D1" s="456"/>
      <c r="E1" s="456"/>
      <c r="F1" s="456"/>
      <c r="G1" s="59"/>
    </row>
    <row r="2" spans="1:10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432" t="s">
        <v>301</v>
      </c>
      <c r="B3" s="432"/>
      <c r="C3" s="432"/>
      <c r="D3" s="432"/>
      <c r="E3" s="432"/>
      <c r="F3" s="432"/>
      <c r="G3" s="60"/>
      <c r="H3" s="60"/>
      <c r="I3" s="60"/>
      <c r="J3" s="14"/>
    </row>
    <row r="4" spans="1:10" ht="13.5" customHeight="1" thickBot="1">
      <c r="A4" s="121"/>
      <c r="B4" s="121"/>
      <c r="C4" s="121"/>
      <c r="D4" s="121"/>
      <c r="E4" s="121"/>
      <c r="F4" s="121"/>
      <c r="G4" s="6"/>
    </row>
    <row r="5" spans="1:10" s="259" customFormat="1" ht="18.75" customHeight="1">
      <c r="A5" s="251"/>
      <c r="B5" s="509" t="s">
        <v>24</v>
      </c>
      <c r="C5" s="509" t="s">
        <v>194</v>
      </c>
      <c r="D5" s="511" t="s">
        <v>25</v>
      </c>
      <c r="E5" s="511" t="s">
        <v>26</v>
      </c>
      <c r="F5" s="507" t="s">
        <v>84</v>
      </c>
      <c r="G5" s="262"/>
    </row>
    <row r="6" spans="1:10" s="259" customFormat="1" ht="18.75" customHeight="1">
      <c r="A6" s="250" t="s">
        <v>21</v>
      </c>
      <c r="B6" s="510"/>
      <c r="C6" s="510"/>
      <c r="D6" s="512"/>
      <c r="E6" s="512"/>
      <c r="F6" s="508"/>
      <c r="G6" s="262"/>
    </row>
    <row r="7" spans="1:10" s="259" customFormat="1" ht="18.75" customHeight="1" thickBot="1">
      <c r="A7" s="263"/>
      <c r="B7" s="219" t="s">
        <v>128</v>
      </c>
      <c r="C7" s="219" t="s">
        <v>128</v>
      </c>
      <c r="D7" s="220" t="s">
        <v>158</v>
      </c>
      <c r="E7" s="219" t="s">
        <v>128</v>
      </c>
      <c r="F7" s="252" t="s">
        <v>128</v>
      </c>
      <c r="G7" s="262"/>
      <c r="H7" s="260"/>
    </row>
    <row r="8" spans="1:10" ht="20.25" customHeight="1">
      <c r="A8" s="92" t="s">
        <v>114</v>
      </c>
      <c r="B8" s="82"/>
      <c r="C8" s="82"/>
      <c r="D8" s="82"/>
      <c r="E8" s="82"/>
      <c r="F8" s="93"/>
      <c r="G8"/>
      <c r="H8" s="57"/>
    </row>
    <row r="9" spans="1:10" ht="12.75" customHeight="1">
      <c r="A9" s="100" t="s">
        <v>176</v>
      </c>
      <c r="B9" s="86">
        <v>4849102</v>
      </c>
      <c r="C9" s="86">
        <v>2608795</v>
      </c>
      <c r="D9" s="86">
        <v>47094</v>
      </c>
      <c r="E9" s="86">
        <v>1070666</v>
      </c>
      <c r="F9" s="116">
        <v>144061</v>
      </c>
      <c r="G9"/>
      <c r="H9" s="4"/>
    </row>
    <row r="10" spans="1:10" ht="12.75" customHeight="1">
      <c r="A10" s="90" t="s">
        <v>177</v>
      </c>
      <c r="B10" s="86">
        <v>10946169</v>
      </c>
      <c r="C10" s="86">
        <v>5455075</v>
      </c>
      <c r="D10" s="86">
        <v>42581</v>
      </c>
      <c r="E10" s="86">
        <v>1762690</v>
      </c>
      <c r="F10" s="116">
        <v>572711</v>
      </c>
      <c r="G10"/>
    </row>
    <row r="11" spans="1:10" ht="12.75" customHeight="1">
      <c r="A11" s="90" t="s">
        <v>99</v>
      </c>
      <c r="B11" s="86">
        <v>4142102</v>
      </c>
      <c r="C11" s="86">
        <v>1788785</v>
      </c>
      <c r="D11" s="86">
        <v>55623</v>
      </c>
      <c r="E11" s="86">
        <v>1251278</v>
      </c>
      <c r="F11" s="116">
        <v>75943</v>
      </c>
      <c r="G11"/>
    </row>
    <row r="12" spans="1:10" ht="12.75" customHeight="1">
      <c r="A12" s="85"/>
      <c r="B12" s="86"/>
      <c r="C12" s="86"/>
      <c r="D12" s="86"/>
      <c r="E12" s="86"/>
      <c r="F12" s="116"/>
      <c r="G12"/>
      <c r="I12" s="52"/>
    </row>
    <row r="13" spans="1:10" s="15" customFormat="1" ht="12.75" customHeight="1" thickBot="1">
      <c r="A13" s="215" t="s">
        <v>98</v>
      </c>
      <c r="B13" s="216">
        <f>SUM(B8:B11)</f>
        <v>19937373</v>
      </c>
      <c r="C13" s="216">
        <f>SUM(C8:C11)</f>
        <v>9852655</v>
      </c>
      <c r="D13" s="216">
        <f>SUM(D8:D11)</f>
        <v>145298</v>
      </c>
      <c r="E13" s="216">
        <f>SUM(E8:E11)</f>
        <v>4084634</v>
      </c>
      <c r="F13" s="226">
        <f>SUM(F8:F11)</f>
        <v>792715</v>
      </c>
      <c r="G13"/>
    </row>
    <row r="14" spans="1:10" ht="13.15" customHeight="1">
      <c r="A14" s="437" t="s">
        <v>302</v>
      </c>
      <c r="B14" s="437"/>
      <c r="C14" s="117"/>
      <c r="D14" s="118"/>
      <c r="E14" s="119"/>
      <c r="F14" s="119"/>
      <c r="G14" s="27"/>
    </row>
    <row r="15" spans="1:10" ht="12.75" customHeight="1">
      <c r="A15" s="20" t="s">
        <v>152</v>
      </c>
    </row>
    <row r="16" spans="1:10" ht="15" customHeight="1">
      <c r="H16" s="43"/>
    </row>
    <row r="17" spans="2:8" ht="15" customHeight="1">
      <c r="H17" s="43"/>
    </row>
    <row r="18" spans="2:8" ht="15" customHeight="1">
      <c r="H18" s="43"/>
    </row>
    <row r="19" spans="2:8" ht="15" customHeight="1">
      <c r="H19" s="43"/>
    </row>
    <row r="20" spans="2:8" ht="15" customHeight="1">
      <c r="H20" s="43"/>
    </row>
    <row r="21" spans="2:8" ht="15" customHeight="1">
      <c r="H21" s="43"/>
    </row>
    <row r="22" spans="2:8" ht="15" customHeight="1">
      <c r="H22" s="43"/>
    </row>
    <row r="23" spans="2:8" ht="15" customHeight="1">
      <c r="H23" s="43"/>
    </row>
    <row r="24" spans="2:8" ht="15" customHeight="1">
      <c r="H24" s="43"/>
    </row>
    <row r="25" spans="2:8" ht="15" customHeight="1">
      <c r="H25" s="43"/>
    </row>
    <row r="26" spans="2:8" ht="15" customHeight="1">
      <c r="H26" s="43"/>
    </row>
    <row r="27" spans="2:8" ht="15" customHeight="1">
      <c r="H27" s="43"/>
    </row>
    <row r="28" spans="2:8" ht="15" customHeight="1">
      <c r="H28" s="43"/>
    </row>
    <row r="29" spans="2:8" ht="15" customHeight="1">
      <c r="H29" s="43"/>
    </row>
    <row r="30" spans="2:8" ht="15" customHeight="1">
      <c r="B30" s="44"/>
      <c r="C30" s="44"/>
      <c r="E30" s="44"/>
      <c r="F30" s="44"/>
      <c r="G30" s="44"/>
    </row>
    <row r="31" spans="2:8" ht="15" customHeight="1">
      <c r="B31" s="44"/>
      <c r="C31" s="44"/>
      <c r="E31" s="44"/>
      <c r="F31" s="44"/>
      <c r="G31" s="44"/>
    </row>
    <row r="32" spans="2:8" ht="15" customHeight="1">
      <c r="B32" s="44"/>
      <c r="C32" s="44"/>
      <c r="E32" s="44"/>
      <c r="F32" s="44"/>
      <c r="G32" s="44"/>
    </row>
    <row r="33" spans="2:7" ht="15" customHeight="1">
      <c r="B33" s="44"/>
      <c r="C33" s="44"/>
      <c r="E33" s="44"/>
      <c r="F33" s="44"/>
      <c r="G33" s="44"/>
    </row>
    <row r="34" spans="2:7" ht="15" customHeight="1">
      <c r="B34" s="44"/>
      <c r="C34" s="44"/>
      <c r="E34" s="44"/>
      <c r="F34" s="44"/>
      <c r="G34" s="44"/>
    </row>
    <row r="35" spans="2:7" ht="15" customHeight="1">
      <c r="B35" s="44"/>
      <c r="C35" s="44"/>
      <c r="E35" s="44"/>
      <c r="F35" s="44"/>
      <c r="G35" s="44"/>
    </row>
    <row r="36" spans="2:7" ht="15" customHeight="1">
      <c r="B36" s="44"/>
      <c r="C36" s="44"/>
      <c r="E36" s="44"/>
      <c r="F36" s="44"/>
      <c r="G36" s="44"/>
    </row>
    <row r="37" spans="2:7" ht="15" customHeight="1">
      <c r="B37" s="44"/>
      <c r="C37" s="44"/>
      <c r="E37" s="44"/>
      <c r="F37" s="44"/>
      <c r="G37" s="44"/>
    </row>
    <row r="38" spans="2:7" ht="15" customHeight="1">
      <c r="B38" s="44"/>
      <c r="C38" s="44"/>
      <c r="E38" s="44"/>
      <c r="F38" s="44"/>
      <c r="G38" s="44"/>
    </row>
    <row r="39" spans="2:7" ht="15" customHeight="1">
      <c r="B39" s="44"/>
      <c r="C39" s="44"/>
      <c r="E39" s="44"/>
      <c r="F39" s="44"/>
      <c r="G39" s="44"/>
    </row>
    <row r="40" spans="2:7" ht="15" customHeight="1">
      <c r="B40" s="44"/>
      <c r="C40" s="44"/>
      <c r="E40" s="44"/>
      <c r="F40" s="44"/>
      <c r="G40" s="44"/>
    </row>
    <row r="41" spans="2:7" ht="15" customHeight="1">
      <c r="B41" s="44"/>
      <c r="C41" s="44"/>
      <c r="E41" s="44"/>
      <c r="F41" s="44"/>
      <c r="G41" s="44"/>
    </row>
    <row r="42" spans="2:7" ht="15" customHeight="1">
      <c r="B42" s="44"/>
      <c r="C42" s="44"/>
      <c r="E42" s="44"/>
      <c r="F42" s="44"/>
      <c r="G42" s="44"/>
    </row>
    <row r="43" spans="2:7" ht="15" customHeight="1">
      <c r="B43" s="44"/>
      <c r="C43" s="44"/>
      <c r="E43" s="44"/>
      <c r="F43" s="44"/>
      <c r="G43" s="44"/>
    </row>
    <row r="47" spans="2:7" ht="15" customHeight="1">
      <c r="B47" s="44"/>
      <c r="C47" s="44"/>
      <c r="D47" s="45"/>
      <c r="E47" s="44"/>
      <c r="F47" s="44"/>
      <c r="G47" s="44"/>
    </row>
    <row r="48" spans="2:7" ht="15" customHeight="1">
      <c r="B48" s="44"/>
      <c r="C48" s="44"/>
      <c r="D48" s="45"/>
      <c r="E48" s="44"/>
      <c r="F48" s="44"/>
      <c r="G48" s="44"/>
    </row>
    <row r="49" spans="2:7" ht="15" customHeight="1">
      <c r="B49" s="44"/>
      <c r="C49" s="44"/>
      <c r="D49" s="45"/>
      <c r="E49" s="44"/>
      <c r="F49" s="44"/>
      <c r="G49" s="44"/>
    </row>
    <row r="50" spans="2:7" ht="15" customHeight="1">
      <c r="B50" s="44"/>
      <c r="C50" s="44"/>
      <c r="D50" s="45"/>
      <c r="E50" s="44"/>
      <c r="F50" s="44"/>
      <c r="G50" s="44"/>
    </row>
    <row r="51" spans="2:7" ht="15" customHeight="1">
      <c r="B51" s="44"/>
      <c r="C51" s="44"/>
      <c r="D51" s="45"/>
      <c r="E51" s="44"/>
      <c r="F51" s="44"/>
      <c r="G51" s="44"/>
    </row>
    <row r="52" spans="2:7" ht="15" customHeight="1">
      <c r="B52" s="44"/>
      <c r="C52" s="44"/>
      <c r="D52" s="45"/>
      <c r="E52" s="44"/>
      <c r="F52" s="44"/>
      <c r="G52" s="44"/>
    </row>
    <row r="53" spans="2:7" ht="15" customHeight="1">
      <c r="B53" s="44"/>
      <c r="C53" s="44"/>
      <c r="D53" s="45"/>
      <c r="E53" s="44"/>
      <c r="F53" s="44"/>
      <c r="G53" s="44"/>
    </row>
    <row r="54" spans="2:7" ht="15" customHeight="1">
      <c r="B54" s="44"/>
      <c r="C54" s="44"/>
      <c r="D54" s="45"/>
      <c r="E54" s="44"/>
      <c r="F54" s="44"/>
      <c r="G54" s="44"/>
    </row>
    <row r="55" spans="2:7" ht="15" customHeight="1">
      <c r="B55" s="44"/>
      <c r="C55" s="44"/>
      <c r="D55" s="45"/>
      <c r="E55" s="44"/>
      <c r="F55" s="44"/>
      <c r="G55" s="44"/>
    </row>
    <row r="56" spans="2:7" ht="15" customHeight="1">
      <c r="B56" s="44"/>
      <c r="C56" s="44"/>
      <c r="D56" s="45"/>
      <c r="E56" s="44"/>
      <c r="F56" s="44"/>
      <c r="G56" s="44"/>
    </row>
    <row r="57" spans="2:7" ht="15" customHeight="1">
      <c r="B57" s="44"/>
      <c r="C57" s="44"/>
      <c r="D57" s="45"/>
      <c r="E57" s="44"/>
      <c r="F57" s="44"/>
      <c r="G57" s="44"/>
    </row>
    <row r="58" spans="2:7" ht="15" customHeight="1">
      <c r="B58" s="44"/>
      <c r="C58" s="44"/>
      <c r="D58" s="45"/>
      <c r="E58" s="44"/>
      <c r="F58" s="44"/>
      <c r="G58" s="44"/>
    </row>
    <row r="59" spans="2:7" ht="15" customHeight="1">
      <c r="B59" s="44"/>
      <c r="C59" s="44"/>
      <c r="D59" s="45"/>
      <c r="E59" s="44"/>
      <c r="F59" s="44"/>
      <c r="G59" s="44"/>
    </row>
    <row r="60" spans="2:7" ht="15" customHeight="1">
      <c r="B60" s="44"/>
      <c r="C60" s="44"/>
      <c r="D60" s="45"/>
      <c r="E60" s="44"/>
      <c r="F60" s="44"/>
      <c r="G60" s="44"/>
    </row>
    <row r="61" spans="2:7" ht="15" customHeight="1">
      <c r="D61" s="45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85" zoomScaleNormal="75" workbookViewId="0">
      <selection activeCell="C19" sqref="C19"/>
    </sheetView>
  </sheetViews>
  <sheetFormatPr baseColWidth="10" defaultColWidth="8.42578125" defaultRowHeight="15" customHeight="1"/>
  <cols>
    <col min="1" max="1" width="60.42578125" style="9" customWidth="1"/>
    <col min="2" max="3" width="18.7109375" style="12" customWidth="1"/>
    <col min="4" max="6" width="18.7109375" style="4" customWidth="1"/>
    <col min="7" max="7" width="14.7109375" style="4" customWidth="1"/>
    <col min="8" max="8" width="13.42578125" style="9" bestFit="1" customWidth="1"/>
    <col min="9" max="16384" width="8.42578125" style="9"/>
  </cols>
  <sheetData>
    <row r="1" spans="1:10" s="22" customFormat="1" ht="18" customHeight="1">
      <c r="A1" s="456" t="s">
        <v>116</v>
      </c>
      <c r="B1" s="456"/>
      <c r="C1" s="456"/>
      <c r="D1" s="456"/>
      <c r="E1" s="456"/>
      <c r="F1" s="456"/>
      <c r="G1" s="59"/>
    </row>
    <row r="2" spans="1:10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432" t="s">
        <v>303</v>
      </c>
      <c r="B3" s="432"/>
      <c r="C3" s="432"/>
      <c r="D3" s="432"/>
      <c r="E3" s="432"/>
      <c r="F3" s="432"/>
      <c r="G3" s="60"/>
      <c r="H3" s="60"/>
      <c r="I3" s="60"/>
      <c r="J3" s="14"/>
    </row>
    <row r="4" spans="1:10" ht="13.5" customHeight="1" thickBot="1">
      <c r="A4" s="121"/>
      <c r="B4" s="121"/>
      <c r="C4" s="121"/>
      <c r="D4" s="121"/>
      <c r="E4" s="121"/>
      <c r="F4" s="121"/>
      <c r="G4" s="6"/>
    </row>
    <row r="5" spans="1:10" s="259" customFormat="1" ht="36.75" customHeight="1">
      <c r="A5" s="439" t="s">
        <v>21</v>
      </c>
      <c r="B5" s="509" t="s">
        <v>24</v>
      </c>
      <c r="C5" s="509" t="s">
        <v>195</v>
      </c>
      <c r="D5" s="511" t="s">
        <v>25</v>
      </c>
      <c r="E5" s="511" t="s">
        <v>26</v>
      </c>
      <c r="F5" s="507" t="s">
        <v>84</v>
      </c>
      <c r="G5" s="262"/>
    </row>
    <row r="6" spans="1:10" s="259" customFormat="1" ht="22.5" customHeight="1">
      <c r="A6" s="440"/>
      <c r="B6" s="510"/>
      <c r="C6" s="510"/>
      <c r="D6" s="512"/>
      <c r="E6" s="512"/>
      <c r="F6" s="508"/>
      <c r="G6" s="262"/>
    </row>
    <row r="7" spans="1:10" s="259" customFormat="1" ht="36.75" customHeight="1" thickBot="1">
      <c r="A7" s="441"/>
      <c r="B7" s="219" t="s">
        <v>128</v>
      </c>
      <c r="C7" s="219" t="s">
        <v>128</v>
      </c>
      <c r="D7" s="220" t="s">
        <v>158</v>
      </c>
      <c r="E7" s="219" t="s">
        <v>128</v>
      </c>
      <c r="F7" s="252" t="s">
        <v>128</v>
      </c>
      <c r="G7" s="262"/>
      <c r="H7" s="260"/>
    </row>
    <row r="8" spans="1:10" ht="21.75" customHeight="1">
      <c r="A8" s="106" t="s">
        <v>178</v>
      </c>
      <c r="B8" s="82">
        <v>3356184</v>
      </c>
      <c r="C8" s="82">
        <v>698236</v>
      </c>
      <c r="D8" s="82">
        <v>34326</v>
      </c>
      <c r="E8" s="82">
        <v>1313726</v>
      </c>
      <c r="F8" s="93">
        <v>194155</v>
      </c>
      <c r="G8"/>
      <c r="H8" s="57"/>
    </row>
    <row r="9" spans="1:10" ht="12.75" customHeight="1">
      <c r="A9" s="108" t="s">
        <v>196</v>
      </c>
      <c r="B9" s="86">
        <v>2927372</v>
      </c>
      <c r="C9" s="86">
        <v>1355235</v>
      </c>
      <c r="D9" s="86">
        <v>114596</v>
      </c>
      <c r="E9" s="86">
        <v>3856279</v>
      </c>
      <c r="F9" s="116">
        <v>512960</v>
      </c>
      <c r="G9"/>
      <c r="H9" s="4"/>
    </row>
    <row r="10" spans="1:10" ht="12.75" customHeight="1">
      <c r="A10" s="108"/>
      <c r="B10" s="86"/>
      <c r="C10" s="86"/>
      <c r="D10" s="86"/>
      <c r="E10" s="86"/>
      <c r="F10" s="116"/>
      <c r="G10"/>
      <c r="H10" s="4"/>
    </row>
    <row r="11" spans="1:10" s="15" customFormat="1" ht="12.75" customHeight="1" thickBot="1">
      <c r="A11" s="215" t="s">
        <v>113</v>
      </c>
      <c r="B11" s="216">
        <f>SUM(B8:B9)</f>
        <v>6283556</v>
      </c>
      <c r="C11" s="216">
        <f>SUM(C8:C9)</f>
        <v>2053471</v>
      </c>
      <c r="D11" s="216">
        <f>SUM(D8:D9)</f>
        <v>148922</v>
      </c>
      <c r="E11" s="216">
        <f>SUM(E8:E9)</f>
        <v>5170005</v>
      </c>
      <c r="F11" s="226">
        <f>SUM(F8:F9)</f>
        <v>707115</v>
      </c>
      <c r="G11"/>
    </row>
    <row r="12" spans="1:10" ht="13.15" customHeight="1">
      <c r="A12" s="302" t="s">
        <v>302</v>
      </c>
      <c r="B12" s="117"/>
      <c r="C12" s="117"/>
      <c r="D12" s="118"/>
      <c r="E12" s="119"/>
      <c r="F12" s="119"/>
      <c r="G12" s="27"/>
    </row>
    <row r="13" spans="1:10" ht="12.75" customHeight="1">
      <c r="A13" s="20" t="s">
        <v>152</v>
      </c>
    </row>
    <row r="14" spans="1:10" ht="15" customHeight="1">
      <c r="A14" s="9" t="s">
        <v>197</v>
      </c>
    </row>
    <row r="15" spans="1:10" ht="15" customHeight="1">
      <c r="A15" s="31" t="s">
        <v>198</v>
      </c>
      <c r="B15" s="31"/>
      <c r="H15" s="43"/>
    </row>
    <row r="16" spans="1:10" ht="15" customHeight="1">
      <c r="H16" s="43"/>
    </row>
    <row r="17" spans="2:8" ht="15" customHeight="1">
      <c r="H17" s="43"/>
    </row>
    <row r="18" spans="2:8" ht="15" customHeight="1">
      <c r="H18" s="43"/>
    </row>
    <row r="19" spans="2:8" ht="15" customHeight="1">
      <c r="H19" s="43"/>
    </row>
    <row r="20" spans="2:8" ht="15" customHeight="1">
      <c r="H20" s="43"/>
    </row>
    <row r="21" spans="2:8" ht="15" customHeight="1">
      <c r="H21" s="43"/>
    </row>
    <row r="22" spans="2:8" ht="15" customHeight="1">
      <c r="H22" s="43"/>
    </row>
    <row r="23" spans="2:8" ht="15" customHeight="1">
      <c r="H23" s="43"/>
    </row>
    <row r="24" spans="2:8" ht="15" customHeight="1">
      <c r="H24" s="43"/>
    </row>
    <row r="25" spans="2:8" ht="15" customHeight="1">
      <c r="H25" s="43"/>
    </row>
    <row r="26" spans="2:8" ht="15" customHeight="1">
      <c r="H26" s="43"/>
    </row>
    <row r="27" spans="2:8" ht="15" customHeight="1">
      <c r="H27" s="43"/>
    </row>
    <row r="28" spans="2:8" ht="15" customHeight="1">
      <c r="H28" s="43"/>
    </row>
    <row r="29" spans="2:8" ht="15" customHeight="1">
      <c r="B29" s="44"/>
      <c r="C29" s="44"/>
      <c r="E29" s="44"/>
      <c r="F29" s="44"/>
      <c r="G29" s="44"/>
    </row>
    <row r="30" spans="2:8" ht="15" customHeight="1">
      <c r="B30" s="44"/>
      <c r="C30" s="44"/>
      <c r="E30" s="44"/>
      <c r="F30" s="44"/>
      <c r="G30" s="44"/>
    </row>
    <row r="31" spans="2:8" ht="15" customHeight="1">
      <c r="B31" s="44"/>
      <c r="C31" s="44"/>
      <c r="E31" s="44"/>
      <c r="F31" s="44"/>
      <c r="G31" s="44"/>
    </row>
    <row r="32" spans="2:8" ht="15" customHeight="1">
      <c r="B32" s="44"/>
      <c r="C32" s="44"/>
      <c r="E32" s="44"/>
      <c r="F32" s="44"/>
      <c r="G32" s="44"/>
    </row>
    <row r="33" spans="2:7" ht="15" customHeight="1">
      <c r="B33" s="44"/>
      <c r="C33" s="44"/>
      <c r="E33" s="44"/>
      <c r="F33" s="44"/>
      <c r="G33" s="44"/>
    </row>
    <row r="34" spans="2:7" ht="15" customHeight="1">
      <c r="B34" s="44"/>
      <c r="C34" s="44"/>
      <c r="E34" s="44"/>
      <c r="F34" s="44"/>
      <c r="G34" s="44"/>
    </row>
    <row r="35" spans="2:7" ht="15" customHeight="1">
      <c r="B35" s="44"/>
      <c r="C35" s="44"/>
      <c r="E35" s="44"/>
      <c r="F35" s="44"/>
      <c r="G35" s="44"/>
    </row>
    <row r="36" spans="2:7" ht="15" customHeight="1">
      <c r="B36" s="44"/>
      <c r="C36" s="44"/>
      <c r="E36" s="44"/>
      <c r="F36" s="44"/>
      <c r="G36" s="44"/>
    </row>
    <row r="37" spans="2:7" ht="15" customHeight="1">
      <c r="B37" s="44"/>
      <c r="C37" s="44"/>
      <c r="E37" s="44"/>
      <c r="F37" s="44"/>
      <c r="G37" s="44"/>
    </row>
    <row r="38" spans="2:7" ht="15" customHeight="1">
      <c r="B38" s="44"/>
      <c r="C38" s="44"/>
      <c r="E38" s="44"/>
      <c r="F38" s="44"/>
      <c r="G38" s="44"/>
    </row>
    <row r="39" spans="2:7" ht="15" customHeight="1">
      <c r="B39" s="44"/>
      <c r="C39" s="44"/>
      <c r="E39" s="44"/>
      <c r="F39" s="44"/>
      <c r="G39" s="44"/>
    </row>
    <row r="40" spans="2:7" ht="15" customHeight="1">
      <c r="B40" s="44"/>
      <c r="C40" s="44"/>
      <c r="E40" s="44"/>
      <c r="F40" s="44"/>
      <c r="G40" s="44"/>
    </row>
    <row r="41" spans="2:7" ht="15" customHeight="1">
      <c r="B41" s="44"/>
      <c r="C41" s="44"/>
      <c r="E41" s="44"/>
      <c r="F41" s="44"/>
      <c r="G41" s="44"/>
    </row>
    <row r="42" spans="2:7" ht="15" customHeight="1">
      <c r="B42" s="44"/>
      <c r="C42" s="44"/>
      <c r="E42" s="44"/>
      <c r="F42" s="44"/>
      <c r="G42" s="44"/>
    </row>
    <row r="46" spans="2:7" ht="15" customHeight="1">
      <c r="B46" s="44"/>
      <c r="C46" s="44"/>
      <c r="D46" s="45"/>
      <c r="E46" s="44"/>
      <c r="F46" s="44"/>
      <c r="G46" s="44"/>
    </row>
    <row r="47" spans="2:7" ht="15" customHeight="1">
      <c r="B47" s="44"/>
      <c r="C47" s="44"/>
      <c r="D47" s="45"/>
      <c r="E47" s="44"/>
      <c r="F47" s="44"/>
      <c r="G47" s="44"/>
    </row>
    <row r="48" spans="2:7" ht="15" customHeight="1">
      <c r="B48" s="44"/>
      <c r="C48" s="44"/>
      <c r="D48" s="45"/>
      <c r="E48" s="44"/>
      <c r="F48" s="44"/>
      <c r="G48" s="44"/>
    </row>
    <row r="49" spans="2:7" ht="15" customHeight="1">
      <c r="B49" s="44"/>
      <c r="C49" s="44"/>
      <c r="D49" s="45"/>
      <c r="E49" s="44"/>
      <c r="F49" s="44"/>
      <c r="G49" s="44"/>
    </row>
    <row r="50" spans="2:7" ht="15" customHeight="1">
      <c r="B50" s="44"/>
      <c r="C50" s="44"/>
      <c r="D50" s="45"/>
      <c r="E50" s="44"/>
      <c r="F50" s="44"/>
      <c r="G50" s="44"/>
    </row>
    <row r="51" spans="2:7" ht="15" customHeight="1">
      <c r="B51" s="44"/>
      <c r="C51" s="44"/>
      <c r="D51" s="45"/>
      <c r="E51" s="44"/>
      <c r="F51" s="44"/>
      <c r="G51" s="44"/>
    </row>
    <row r="52" spans="2:7" ht="15" customHeight="1">
      <c r="B52" s="44"/>
      <c r="C52" s="44"/>
      <c r="D52" s="45"/>
      <c r="E52" s="44"/>
      <c r="F52" s="44"/>
      <c r="G52" s="44"/>
    </row>
    <row r="53" spans="2:7" ht="15" customHeight="1">
      <c r="B53" s="44"/>
      <c r="C53" s="44"/>
      <c r="D53" s="45"/>
      <c r="E53" s="44"/>
      <c r="F53" s="44"/>
      <c r="G53" s="44"/>
    </row>
    <row r="54" spans="2:7" ht="15" customHeight="1">
      <c r="B54" s="44"/>
      <c r="C54" s="44"/>
      <c r="D54" s="45"/>
      <c r="E54" s="44"/>
      <c r="F54" s="44"/>
      <c r="G54" s="44"/>
    </row>
    <row r="55" spans="2:7" ht="15" customHeight="1">
      <c r="B55" s="44"/>
      <c r="C55" s="44"/>
      <c r="D55" s="45"/>
      <c r="E55" s="44"/>
      <c r="F55" s="44"/>
      <c r="G55" s="44"/>
    </row>
    <row r="56" spans="2:7" ht="15" customHeight="1">
      <c r="B56" s="44"/>
      <c r="C56" s="44"/>
      <c r="D56" s="45"/>
      <c r="E56" s="44"/>
      <c r="F56" s="44"/>
      <c r="G56" s="44"/>
    </row>
    <row r="57" spans="2:7" ht="15" customHeight="1">
      <c r="B57" s="44"/>
      <c r="C57" s="44"/>
      <c r="D57" s="45"/>
      <c r="E57" s="44"/>
      <c r="F57" s="44"/>
      <c r="G57" s="44"/>
    </row>
    <row r="58" spans="2:7" ht="15" customHeight="1">
      <c r="B58" s="44"/>
      <c r="C58" s="44"/>
      <c r="D58" s="45"/>
      <c r="E58" s="44"/>
      <c r="F58" s="44"/>
      <c r="G58" s="44"/>
    </row>
    <row r="59" spans="2:7" ht="15" customHeight="1">
      <c r="B59" s="44"/>
      <c r="C59" s="44"/>
      <c r="D59" s="45"/>
      <c r="E59" s="44"/>
      <c r="F59" s="44"/>
      <c r="G59" s="44"/>
    </row>
    <row r="60" spans="2:7" ht="15" customHeight="1">
      <c r="D60" s="45"/>
    </row>
  </sheetData>
  <mergeCells count="8">
    <mergeCell ref="E5:E6"/>
    <mergeCell ref="A3:F3"/>
    <mergeCell ref="A1:F1"/>
    <mergeCell ref="F5:F6"/>
    <mergeCell ref="B5:B6"/>
    <mergeCell ref="C5:C6"/>
    <mergeCell ref="D5:D6"/>
    <mergeCell ref="A5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topLeftCell="B1" zoomScale="75" zoomScaleNormal="75" workbookViewId="0">
      <selection activeCell="C19" sqref="C19"/>
    </sheetView>
  </sheetViews>
  <sheetFormatPr baseColWidth="10" defaultColWidth="8.42578125" defaultRowHeight="15" customHeight="1"/>
  <cols>
    <col min="1" max="1" width="41.85546875" style="9" customWidth="1"/>
    <col min="2" max="4" width="22.7109375" style="12" customWidth="1"/>
    <col min="5" max="7" width="22.7109375" style="4" customWidth="1"/>
    <col min="8" max="8" width="7.28515625" style="4" customWidth="1"/>
    <col min="9" max="16384" width="8.42578125" style="9"/>
  </cols>
  <sheetData>
    <row r="1" spans="1:8" s="22" customFormat="1" ht="18" customHeight="1">
      <c r="A1" s="456" t="s">
        <v>116</v>
      </c>
      <c r="B1" s="456"/>
      <c r="C1" s="456"/>
      <c r="D1" s="456"/>
      <c r="E1" s="456"/>
      <c r="F1" s="456"/>
      <c r="G1" s="456"/>
      <c r="H1" s="456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432" t="s">
        <v>350</v>
      </c>
      <c r="B3" s="432"/>
      <c r="C3" s="432"/>
      <c r="D3" s="432"/>
      <c r="E3" s="432"/>
      <c r="F3" s="432"/>
      <c r="G3" s="432"/>
      <c r="H3" s="432"/>
    </row>
    <row r="4" spans="1:8" ht="13.5" customHeight="1" thickBot="1">
      <c r="A4" s="122"/>
      <c r="B4" s="122"/>
      <c r="C4" s="122"/>
      <c r="D4" s="122"/>
      <c r="E4" s="122"/>
      <c r="F4" s="122"/>
      <c r="G4" s="122"/>
      <c r="H4" s="10"/>
    </row>
    <row r="5" spans="1:8" ht="13.15" customHeight="1">
      <c r="A5" s="399"/>
      <c r="B5" s="503" t="s">
        <v>24</v>
      </c>
      <c r="C5" s="501" t="s">
        <v>156</v>
      </c>
      <c r="D5" s="503" t="s">
        <v>25</v>
      </c>
      <c r="E5" s="503" t="s">
        <v>26</v>
      </c>
      <c r="F5" s="501" t="s">
        <v>347</v>
      </c>
      <c r="G5" s="505" t="s">
        <v>162</v>
      </c>
      <c r="H5" s="400"/>
    </row>
    <row r="6" spans="1:8" ht="13.5" customHeight="1">
      <c r="A6" s="401" t="s">
        <v>0</v>
      </c>
      <c r="B6" s="504"/>
      <c r="C6" s="502"/>
      <c r="D6" s="504"/>
      <c r="E6" s="504"/>
      <c r="F6" s="502"/>
      <c r="G6" s="506"/>
      <c r="H6" s="384"/>
    </row>
    <row r="7" spans="1:8" ht="16.5" customHeight="1" thickBot="1">
      <c r="A7" s="402"/>
      <c r="B7" s="403" t="s">
        <v>128</v>
      </c>
      <c r="C7" s="403" t="s">
        <v>128</v>
      </c>
      <c r="D7" s="403" t="s">
        <v>158</v>
      </c>
      <c r="E7" s="403" t="s">
        <v>128</v>
      </c>
      <c r="F7" s="403" t="s">
        <v>128</v>
      </c>
      <c r="G7" s="404" t="s">
        <v>128</v>
      </c>
      <c r="H7" s="174"/>
    </row>
    <row r="8" spans="1:8" ht="16.5" customHeight="1">
      <c r="A8" s="337" t="s">
        <v>4</v>
      </c>
      <c r="B8" s="391">
        <v>13123578</v>
      </c>
      <c r="C8" s="391">
        <v>9036523</v>
      </c>
      <c r="D8" s="391">
        <v>46465</v>
      </c>
      <c r="E8" s="391">
        <v>1267333</v>
      </c>
      <c r="F8" s="391">
        <v>433273</v>
      </c>
      <c r="G8" s="356">
        <v>2440649</v>
      </c>
      <c r="H8" s="384"/>
    </row>
    <row r="9" spans="1:8" ht="14.1" customHeight="1">
      <c r="A9" s="341" t="s">
        <v>5</v>
      </c>
      <c r="B9" s="349">
        <v>3379238</v>
      </c>
      <c r="C9" s="349">
        <v>2219541</v>
      </c>
      <c r="D9" s="349">
        <v>11041</v>
      </c>
      <c r="E9" s="349">
        <v>305181</v>
      </c>
      <c r="F9" s="349">
        <v>117190</v>
      </c>
      <c r="G9" s="406">
        <v>601921</v>
      </c>
      <c r="H9" s="384"/>
    </row>
    <row r="10" spans="1:8" ht="14.1" customHeight="1">
      <c r="A10" s="345" t="s">
        <v>325</v>
      </c>
      <c r="B10" s="349">
        <v>1768467</v>
      </c>
      <c r="C10" s="349">
        <v>1042330</v>
      </c>
      <c r="D10" s="349">
        <v>6859</v>
      </c>
      <c r="E10" s="349">
        <v>218121</v>
      </c>
      <c r="F10" s="349">
        <v>18890</v>
      </c>
      <c r="G10" s="406">
        <v>400661</v>
      </c>
      <c r="H10" s="384"/>
    </row>
    <row r="11" spans="1:8" ht="14.1" customHeight="1">
      <c r="A11" s="341" t="s">
        <v>326</v>
      </c>
      <c r="B11" s="349">
        <v>530800</v>
      </c>
      <c r="C11" s="349">
        <v>308694</v>
      </c>
      <c r="D11" s="349">
        <v>3869</v>
      </c>
      <c r="E11" s="349">
        <v>97845</v>
      </c>
      <c r="F11" s="349">
        <v>28086</v>
      </c>
      <c r="G11" s="406">
        <v>144300</v>
      </c>
      <c r="H11" s="384"/>
    </row>
    <row r="12" spans="1:8" ht="14.1" customHeight="1">
      <c r="A12" s="341" t="s">
        <v>8</v>
      </c>
      <c r="B12" s="349">
        <v>1137195</v>
      </c>
      <c r="C12" s="349">
        <v>511655</v>
      </c>
      <c r="D12" s="349">
        <v>9385</v>
      </c>
      <c r="E12" s="349">
        <v>263218</v>
      </c>
      <c r="F12" s="349">
        <v>27354</v>
      </c>
      <c r="G12" s="406">
        <v>407620</v>
      </c>
      <c r="H12" s="384"/>
    </row>
    <row r="13" spans="1:8" ht="14.1" customHeight="1">
      <c r="A13" s="341" t="s">
        <v>9</v>
      </c>
      <c r="B13" s="349">
        <v>1226638</v>
      </c>
      <c r="C13" s="349">
        <v>524352</v>
      </c>
      <c r="D13" s="349">
        <v>6123</v>
      </c>
      <c r="E13" s="349">
        <v>193564</v>
      </c>
      <c r="F13" s="349">
        <v>23121</v>
      </c>
      <c r="G13" s="406">
        <v>348497</v>
      </c>
      <c r="H13" s="384"/>
    </row>
    <row r="14" spans="1:8" ht="14.1" customHeight="1">
      <c r="A14" s="341" t="s">
        <v>10</v>
      </c>
      <c r="B14" s="349">
        <v>9370142</v>
      </c>
      <c r="C14" s="349">
        <v>5420478</v>
      </c>
      <c r="D14" s="349">
        <v>35529</v>
      </c>
      <c r="E14" s="349">
        <v>1104750</v>
      </c>
      <c r="F14" s="349">
        <v>292964</v>
      </c>
      <c r="G14" s="406">
        <v>2217179</v>
      </c>
      <c r="H14" s="384"/>
    </row>
    <row r="15" spans="1:8" ht="14.1" customHeight="1">
      <c r="A15" s="345" t="s">
        <v>11</v>
      </c>
      <c r="B15" s="349">
        <v>6468141</v>
      </c>
      <c r="C15" s="349">
        <v>4125119</v>
      </c>
      <c r="D15" s="349">
        <v>21748</v>
      </c>
      <c r="E15" s="349">
        <v>615517</v>
      </c>
      <c r="F15" s="349">
        <v>171522</v>
      </c>
      <c r="G15" s="406">
        <v>1227619</v>
      </c>
      <c r="H15" s="384"/>
    </row>
    <row r="16" spans="1:8" ht="14.1" customHeight="1">
      <c r="A16" s="345" t="s">
        <v>12</v>
      </c>
      <c r="B16" s="349">
        <v>21261111</v>
      </c>
      <c r="C16" s="349">
        <v>13195015</v>
      </c>
      <c r="D16" s="349">
        <v>75723</v>
      </c>
      <c r="E16" s="349">
        <v>2473874</v>
      </c>
      <c r="F16" s="349">
        <v>525551</v>
      </c>
      <c r="G16" s="406">
        <v>4522822</v>
      </c>
      <c r="H16" s="384"/>
    </row>
    <row r="17" spans="1:11" ht="14.1" customHeight="1">
      <c r="A17" s="345" t="s">
        <v>18</v>
      </c>
      <c r="B17" s="349">
        <v>7993511</v>
      </c>
      <c r="C17" s="349">
        <v>4845030</v>
      </c>
      <c r="D17" s="349">
        <v>29792</v>
      </c>
      <c r="E17" s="349">
        <v>907329</v>
      </c>
      <c r="F17" s="349">
        <v>268915</v>
      </c>
      <c r="G17" s="406">
        <v>1796457</v>
      </c>
      <c r="H17" s="384"/>
    </row>
    <row r="18" spans="1:11" ht="14.1" customHeight="1">
      <c r="A18" s="345" t="s">
        <v>13</v>
      </c>
      <c r="B18" s="349">
        <v>2112053</v>
      </c>
      <c r="C18" s="349">
        <v>1416890</v>
      </c>
      <c r="D18" s="349">
        <v>9519</v>
      </c>
      <c r="E18" s="349">
        <v>211800</v>
      </c>
      <c r="F18" s="349">
        <v>152463</v>
      </c>
      <c r="G18" s="406">
        <v>383071</v>
      </c>
      <c r="H18" s="384"/>
    </row>
    <row r="19" spans="1:11" ht="14.1" customHeight="1">
      <c r="A19" s="345" t="s">
        <v>14</v>
      </c>
      <c r="B19" s="349">
        <v>7157822</v>
      </c>
      <c r="C19" s="349">
        <v>4753206</v>
      </c>
      <c r="D19" s="349">
        <v>26817</v>
      </c>
      <c r="E19" s="349">
        <v>661657</v>
      </c>
      <c r="F19" s="349">
        <v>151125</v>
      </c>
      <c r="G19" s="406">
        <v>1285076</v>
      </c>
      <c r="H19" s="384"/>
    </row>
    <row r="20" spans="1:11" ht="14.1" customHeight="1">
      <c r="A20" s="346" t="s">
        <v>327</v>
      </c>
      <c r="B20" s="349">
        <v>4458103</v>
      </c>
      <c r="C20" s="349">
        <v>1792892</v>
      </c>
      <c r="D20" s="349">
        <v>20081</v>
      </c>
      <c r="E20" s="349">
        <v>653126</v>
      </c>
      <c r="F20" s="349">
        <v>124632</v>
      </c>
      <c r="G20" s="406">
        <v>1156676</v>
      </c>
      <c r="H20" s="384"/>
    </row>
    <row r="21" spans="1:11" ht="14.1" customHeight="1">
      <c r="A21" s="346" t="s">
        <v>328</v>
      </c>
      <c r="B21" s="349">
        <v>5731674</v>
      </c>
      <c r="C21" s="349">
        <v>3542534</v>
      </c>
      <c r="D21" s="349">
        <v>18394</v>
      </c>
      <c r="E21" s="349">
        <v>533692</v>
      </c>
      <c r="F21" s="349">
        <v>175303</v>
      </c>
      <c r="G21" s="406">
        <v>953398</v>
      </c>
      <c r="H21" s="384"/>
    </row>
    <row r="22" spans="1:11" ht="14.1" customHeight="1">
      <c r="A22" s="345" t="s">
        <v>329</v>
      </c>
      <c r="B22" s="349">
        <v>2684539</v>
      </c>
      <c r="C22" s="349">
        <v>1411939</v>
      </c>
      <c r="D22" s="349">
        <v>12245</v>
      </c>
      <c r="E22" s="349">
        <v>367293</v>
      </c>
      <c r="F22" s="349">
        <v>98402</v>
      </c>
      <c r="G22" s="406">
        <v>653986</v>
      </c>
      <c r="H22" s="384"/>
    </row>
    <row r="23" spans="1:11" ht="14.1" customHeight="1">
      <c r="A23" s="345" t="s">
        <v>16</v>
      </c>
      <c r="B23" s="349">
        <v>3352007</v>
      </c>
      <c r="C23" s="349">
        <v>2152571</v>
      </c>
      <c r="D23" s="349">
        <v>12837</v>
      </c>
      <c r="E23" s="349">
        <v>424934</v>
      </c>
      <c r="F23" s="349">
        <v>122792</v>
      </c>
      <c r="G23" s="406">
        <v>738344</v>
      </c>
      <c r="H23" s="384"/>
    </row>
    <row r="24" spans="1:11" ht="14.1" customHeight="1">
      <c r="A24" s="345" t="s">
        <v>330</v>
      </c>
      <c r="B24" s="349">
        <v>1609138</v>
      </c>
      <c r="C24" s="349">
        <v>783463</v>
      </c>
      <c r="D24" s="349">
        <v>7280</v>
      </c>
      <c r="E24" s="349">
        <v>201164</v>
      </c>
      <c r="F24" s="349">
        <v>67944</v>
      </c>
      <c r="G24" s="406">
        <v>430853</v>
      </c>
      <c r="H24" s="384"/>
    </row>
    <row r="25" spans="1:11" ht="12.75" customHeight="1">
      <c r="A25" s="345"/>
      <c r="B25" s="349"/>
      <c r="C25" s="349"/>
      <c r="D25" s="349"/>
      <c r="E25" s="349"/>
      <c r="F25" s="349"/>
      <c r="G25" s="406"/>
      <c r="H25" s="384"/>
    </row>
    <row r="26" spans="1:11" ht="24.75" customHeight="1" thickBot="1">
      <c r="A26" s="351" t="s">
        <v>117</v>
      </c>
      <c r="B26" s="352">
        <v>93395613</v>
      </c>
      <c r="C26" s="352">
        <v>57097994</v>
      </c>
      <c r="D26" s="352">
        <v>353965</v>
      </c>
      <c r="E26" s="352">
        <v>10506207</v>
      </c>
      <c r="F26" s="352">
        <v>2800066</v>
      </c>
      <c r="G26" s="408">
        <v>19720767</v>
      </c>
      <c r="H26" s="384"/>
    </row>
    <row r="27" spans="1:11" ht="12.75" customHeight="1">
      <c r="A27" s="123"/>
      <c r="B27" s="414"/>
      <c r="C27" s="414"/>
      <c r="D27" s="415"/>
      <c r="E27" s="414"/>
      <c r="F27" s="414"/>
      <c r="G27" s="414"/>
      <c r="H27" s="47"/>
      <c r="I27" s="43"/>
      <c r="J27" s="46"/>
      <c r="K27" s="41"/>
    </row>
    <row r="28" spans="1:11" ht="12.75" customHeight="1">
      <c r="A28" s="46"/>
      <c r="B28" s="41"/>
      <c r="C28" s="47"/>
      <c r="D28" s="47"/>
      <c r="E28" s="47"/>
      <c r="F28" s="47"/>
      <c r="G28" s="47"/>
      <c r="H28" s="47"/>
      <c r="I28" s="43"/>
      <c r="J28" s="46"/>
      <c r="K28" s="41"/>
    </row>
    <row r="29" spans="1:11" ht="12.75" customHeight="1" thickBot="1">
      <c r="A29" s="122"/>
      <c r="B29" s="122"/>
      <c r="C29" s="122"/>
      <c r="D29" s="122"/>
      <c r="E29" s="122"/>
      <c r="F29" s="122"/>
      <c r="G29" s="122"/>
      <c r="H29" s="122"/>
    </row>
    <row r="30" spans="1:11" ht="24.75" customHeight="1">
      <c r="A30" s="423" t="s">
        <v>0</v>
      </c>
      <c r="B30" s="483" t="s">
        <v>129</v>
      </c>
      <c r="C30" s="484"/>
      <c r="D30" s="484"/>
      <c r="E30" s="485" t="s">
        <v>160</v>
      </c>
      <c r="F30" s="485" t="s">
        <v>161</v>
      </c>
      <c r="G30" s="493" t="s">
        <v>159</v>
      </c>
      <c r="H30" s="494"/>
    </row>
    <row r="31" spans="1:11" ht="13.15" customHeight="1">
      <c r="A31" s="424"/>
      <c r="B31" s="488" t="s">
        <v>85</v>
      </c>
      <c r="C31" s="488" t="s">
        <v>86</v>
      </c>
      <c r="D31" s="492" t="s">
        <v>87</v>
      </c>
      <c r="E31" s="486"/>
      <c r="F31" s="486"/>
      <c r="G31" s="495"/>
      <c r="H31" s="496"/>
    </row>
    <row r="32" spans="1:11" ht="24.75" customHeight="1">
      <c r="A32" s="424"/>
      <c r="B32" s="489"/>
      <c r="C32" s="515"/>
      <c r="D32" s="487"/>
      <c r="E32" s="487"/>
      <c r="F32" s="487"/>
      <c r="G32" s="497"/>
      <c r="H32" s="498"/>
    </row>
    <row r="33" spans="1:8" ht="25.5" customHeight="1" thickBot="1">
      <c r="A33" s="425"/>
      <c r="B33" s="403" t="s">
        <v>128</v>
      </c>
      <c r="C33" s="403" t="s">
        <v>128</v>
      </c>
      <c r="D33" s="403" t="s">
        <v>128</v>
      </c>
      <c r="E33" s="403" t="s">
        <v>128</v>
      </c>
      <c r="F33" s="403" t="s">
        <v>128</v>
      </c>
      <c r="G33" s="481" t="s">
        <v>128</v>
      </c>
      <c r="H33" s="482"/>
    </row>
    <row r="34" spans="1:8" ht="22.5" customHeight="1">
      <c r="A34" s="337" t="s">
        <v>4</v>
      </c>
      <c r="B34" s="391">
        <v>11178926</v>
      </c>
      <c r="C34" s="391">
        <v>2198143</v>
      </c>
      <c r="D34" s="391">
        <v>1101485</v>
      </c>
      <c r="E34" s="391">
        <v>244466</v>
      </c>
      <c r="F34" s="391">
        <v>463282</v>
      </c>
      <c r="G34" s="499">
        <v>512535</v>
      </c>
      <c r="H34" s="500"/>
    </row>
    <row r="35" spans="1:8" ht="14.1" customHeight="1">
      <c r="A35" s="341" t="s">
        <v>5</v>
      </c>
      <c r="B35" s="349">
        <v>2968796</v>
      </c>
      <c r="C35" s="349">
        <v>580995</v>
      </c>
      <c r="D35" s="349">
        <v>226558</v>
      </c>
      <c r="E35" s="349">
        <v>90885</v>
      </c>
      <c r="F35" s="349">
        <v>78023</v>
      </c>
      <c r="G35" s="513">
        <v>124128</v>
      </c>
      <c r="H35" s="514"/>
    </row>
    <row r="36" spans="1:8" ht="14.1" customHeight="1">
      <c r="A36" s="345" t="s">
        <v>325</v>
      </c>
      <c r="B36" s="349">
        <v>1806016</v>
      </c>
      <c r="C36" s="349">
        <v>154252</v>
      </c>
      <c r="D36" s="349">
        <v>40158</v>
      </c>
      <c r="E36" s="349">
        <v>18919</v>
      </c>
      <c r="F36" s="349">
        <v>31676</v>
      </c>
      <c r="G36" s="513">
        <v>27594</v>
      </c>
      <c r="H36" s="514"/>
    </row>
    <row r="37" spans="1:8" ht="14.1" customHeight="1">
      <c r="A37" s="341" t="s">
        <v>326</v>
      </c>
      <c r="B37" s="349">
        <v>552832</v>
      </c>
      <c r="C37" s="349">
        <v>25607</v>
      </c>
      <c r="D37" s="349">
        <v>10299</v>
      </c>
      <c r="E37" s="349">
        <v>17819</v>
      </c>
      <c r="F37" s="349">
        <v>34625</v>
      </c>
      <c r="G37" s="513">
        <v>28323</v>
      </c>
      <c r="H37" s="514"/>
    </row>
    <row r="38" spans="1:8" ht="14.1" customHeight="1">
      <c r="A38" s="341" t="s">
        <v>8</v>
      </c>
      <c r="B38" s="349">
        <v>1351082</v>
      </c>
      <c r="C38" s="349">
        <v>16131</v>
      </c>
      <c r="D38" s="349">
        <v>8174</v>
      </c>
      <c r="E38" s="349">
        <v>14350</v>
      </c>
      <c r="F38" s="349">
        <v>38838</v>
      </c>
      <c r="G38" s="513">
        <v>51485</v>
      </c>
      <c r="H38" s="514"/>
    </row>
    <row r="39" spans="1:8" ht="14.1" customHeight="1">
      <c r="A39" s="341" t="s">
        <v>9</v>
      </c>
      <c r="B39" s="349">
        <v>1242327</v>
      </c>
      <c r="C39" s="349">
        <v>199456</v>
      </c>
      <c r="D39" s="349">
        <v>56593</v>
      </c>
      <c r="E39" s="349">
        <v>13678</v>
      </c>
      <c r="F39" s="349">
        <v>19460</v>
      </c>
      <c r="G39" s="513">
        <v>46379</v>
      </c>
      <c r="H39" s="514"/>
    </row>
    <row r="40" spans="1:8" ht="14.1" customHeight="1">
      <c r="A40" s="341" t="s">
        <v>10</v>
      </c>
      <c r="B40" s="349">
        <v>9125076</v>
      </c>
      <c r="C40" s="349">
        <v>797405</v>
      </c>
      <c r="D40" s="349">
        <v>424810</v>
      </c>
      <c r="E40" s="349">
        <v>178784</v>
      </c>
      <c r="F40" s="349">
        <v>340033</v>
      </c>
      <c r="G40" s="513">
        <v>341517</v>
      </c>
      <c r="H40" s="514"/>
    </row>
    <row r="41" spans="1:8" ht="14.1" customHeight="1">
      <c r="A41" s="345" t="s">
        <v>11</v>
      </c>
      <c r="B41" s="349">
        <v>5742329</v>
      </c>
      <c r="C41" s="349">
        <v>1051836</v>
      </c>
      <c r="D41" s="349">
        <v>439732</v>
      </c>
      <c r="E41" s="349">
        <v>168468</v>
      </c>
      <c r="F41" s="349">
        <v>195761</v>
      </c>
      <c r="G41" s="513">
        <v>202368</v>
      </c>
      <c r="H41" s="514"/>
    </row>
    <row r="42" spans="1:8" ht="14.1" customHeight="1">
      <c r="A42" s="345" t="s">
        <v>12</v>
      </c>
      <c r="B42" s="349">
        <v>19988034</v>
      </c>
      <c r="C42" s="349">
        <v>3443680</v>
      </c>
      <c r="D42" s="349">
        <v>1735097</v>
      </c>
      <c r="E42" s="349">
        <v>224422</v>
      </c>
      <c r="F42" s="349">
        <v>437952</v>
      </c>
      <c r="G42" s="513">
        <v>678469</v>
      </c>
      <c r="H42" s="514"/>
    </row>
    <row r="43" spans="1:8" ht="14.1" customHeight="1">
      <c r="A43" s="345" t="s">
        <v>18</v>
      </c>
      <c r="B43" s="349">
        <v>7472136</v>
      </c>
      <c r="C43" s="349">
        <v>1058799</v>
      </c>
      <c r="D43" s="349">
        <v>453521</v>
      </c>
      <c r="E43" s="349">
        <v>121504</v>
      </c>
      <c r="F43" s="349">
        <v>159008</v>
      </c>
      <c r="G43" s="513">
        <v>299033</v>
      </c>
      <c r="H43" s="514"/>
    </row>
    <row r="44" spans="1:8" ht="14.1" customHeight="1">
      <c r="A44" s="345" t="s">
        <v>13</v>
      </c>
      <c r="B44" s="349">
        <v>1776103</v>
      </c>
      <c r="C44" s="349">
        <v>497464</v>
      </c>
      <c r="D44" s="349">
        <v>81465</v>
      </c>
      <c r="E44" s="349">
        <v>30289</v>
      </c>
      <c r="F44" s="349">
        <v>75388</v>
      </c>
      <c r="G44" s="513">
        <v>160787</v>
      </c>
      <c r="H44" s="514"/>
    </row>
    <row r="45" spans="1:8" ht="14.1" customHeight="1">
      <c r="A45" s="345" t="s">
        <v>14</v>
      </c>
      <c r="B45" s="349">
        <v>6488402</v>
      </c>
      <c r="C45" s="349">
        <v>1025846</v>
      </c>
      <c r="D45" s="349">
        <v>246424</v>
      </c>
      <c r="E45" s="349">
        <v>45288</v>
      </c>
      <c r="F45" s="349">
        <v>125213</v>
      </c>
      <c r="G45" s="513">
        <v>159985</v>
      </c>
      <c r="H45" s="514"/>
    </row>
    <row r="46" spans="1:8" ht="14.1" customHeight="1">
      <c r="A46" s="346" t="s">
        <v>327</v>
      </c>
      <c r="B46" s="349">
        <v>4485718</v>
      </c>
      <c r="C46" s="349">
        <v>251423</v>
      </c>
      <c r="D46" s="349">
        <v>144600</v>
      </c>
      <c r="E46" s="349">
        <v>70584</v>
      </c>
      <c r="F46" s="349">
        <v>78824</v>
      </c>
      <c r="G46" s="513">
        <v>242371</v>
      </c>
      <c r="H46" s="514"/>
    </row>
    <row r="47" spans="1:8" ht="14.1" customHeight="1">
      <c r="A47" s="346" t="s">
        <v>328</v>
      </c>
      <c r="B47" s="349">
        <v>4139977</v>
      </c>
      <c r="C47" s="349">
        <v>1151729</v>
      </c>
      <c r="D47" s="349">
        <v>728460</v>
      </c>
      <c r="E47" s="349">
        <v>81087</v>
      </c>
      <c r="F47" s="349">
        <v>137612</v>
      </c>
      <c r="G47" s="513">
        <v>185008</v>
      </c>
      <c r="H47" s="514"/>
    </row>
    <row r="48" spans="1:8" ht="14.1" customHeight="1">
      <c r="A48" s="345" t="s">
        <v>329</v>
      </c>
      <c r="B48" s="349">
        <v>2301045</v>
      </c>
      <c r="C48" s="349">
        <v>527566</v>
      </c>
      <c r="D48" s="349">
        <v>212447</v>
      </c>
      <c r="E48" s="349">
        <v>52962</v>
      </c>
      <c r="F48" s="349">
        <v>65502</v>
      </c>
      <c r="G48" s="513">
        <v>107058</v>
      </c>
      <c r="H48" s="514"/>
    </row>
    <row r="49" spans="1:11" ht="14.1" customHeight="1">
      <c r="A49" s="345" t="s">
        <v>16</v>
      </c>
      <c r="B49" s="349">
        <v>3222854</v>
      </c>
      <c r="C49" s="349">
        <v>411426</v>
      </c>
      <c r="D49" s="349">
        <v>220932</v>
      </c>
      <c r="E49" s="349">
        <v>85915</v>
      </c>
      <c r="F49" s="349">
        <v>77951</v>
      </c>
      <c r="G49" s="513">
        <v>133033</v>
      </c>
      <c r="H49" s="514"/>
    </row>
    <row r="50" spans="1:11" ht="14.1" customHeight="1">
      <c r="A50" s="345" t="s">
        <v>330</v>
      </c>
      <c r="B50" s="349">
        <v>1369740</v>
      </c>
      <c r="C50" s="349">
        <v>239947</v>
      </c>
      <c r="D50" s="349">
        <v>120300</v>
      </c>
      <c r="E50" s="349">
        <v>33284</v>
      </c>
      <c r="F50" s="349">
        <v>63767</v>
      </c>
      <c r="G50" s="513">
        <v>77899</v>
      </c>
      <c r="H50" s="514"/>
    </row>
    <row r="51" spans="1:11" ht="12.75" customHeight="1">
      <c r="A51" s="345"/>
      <c r="B51" s="349"/>
      <c r="C51" s="349"/>
      <c r="D51" s="349"/>
      <c r="E51" s="349"/>
      <c r="F51" s="349"/>
      <c r="G51" s="406"/>
      <c r="H51" s="413"/>
    </row>
    <row r="52" spans="1:11" ht="22.5" customHeight="1" thickBot="1">
      <c r="A52" s="351" t="s">
        <v>117</v>
      </c>
      <c r="B52" s="352">
        <v>85235076</v>
      </c>
      <c r="C52" s="352">
        <v>13631713</v>
      </c>
      <c r="D52" s="352">
        <v>6260556</v>
      </c>
      <c r="E52" s="352">
        <v>1492935</v>
      </c>
      <c r="F52" s="352">
        <v>2423899</v>
      </c>
      <c r="G52" s="479">
        <v>3378508</v>
      </c>
      <c r="H52" s="480"/>
    </row>
    <row r="53" spans="1:11" ht="21" customHeight="1">
      <c r="A53" s="368" t="s">
        <v>302</v>
      </c>
      <c r="B53" s="117"/>
      <c r="C53" s="117"/>
      <c r="D53" s="118"/>
      <c r="E53" s="119"/>
      <c r="F53" s="119"/>
      <c r="G53" s="119"/>
      <c r="H53" s="411"/>
    </row>
    <row r="54" spans="1:11" ht="13.15" customHeight="1">
      <c r="A54" s="170" t="s">
        <v>130</v>
      </c>
      <c r="B54" s="24"/>
      <c r="C54" s="24"/>
      <c r="D54" s="24"/>
      <c r="E54" s="24"/>
      <c r="F54" s="24"/>
      <c r="G54" s="412"/>
      <c r="H54" s="384"/>
    </row>
    <row r="55" spans="1:11" ht="15" customHeight="1">
      <c r="A55" s="46"/>
      <c r="B55" s="41"/>
      <c r="C55" s="48"/>
      <c r="D55" s="48"/>
      <c r="E55" s="48"/>
      <c r="F55" s="48"/>
      <c r="G55" s="48"/>
      <c r="H55" s="47"/>
      <c r="I55" s="43"/>
      <c r="J55" s="46"/>
      <c r="K55" s="41"/>
    </row>
    <row r="56" spans="1:11" ht="15" customHeight="1">
      <c r="A56" s="46"/>
      <c r="B56" s="41"/>
      <c r="C56" s="48"/>
      <c r="D56" s="48"/>
      <c r="E56" s="48"/>
      <c r="F56" s="48"/>
      <c r="G56" s="48"/>
      <c r="H56" s="47"/>
      <c r="I56" s="43"/>
      <c r="J56" s="46"/>
      <c r="K56" s="41"/>
    </row>
    <row r="57" spans="1:11" ht="7.5" customHeight="1">
      <c r="A57" s="46"/>
      <c r="B57" s="41"/>
      <c r="C57" s="48"/>
      <c r="D57" s="48"/>
      <c r="E57" s="48"/>
      <c r="F57" s="48"/>
      <c r="G57" s="48"/>
      <c r="H57" s="47"/>
      <c r="I57" s="41"/>
    </row>
    <row r="58" spans="1:11" ht="12.75" hidden="1">
      <c r="A58" s="46"/>
      <c r="B58" s="41"/>
      <c r="C58" s="48"/>
      <c r="D58" s="48"/>
      <c r="E58" s="48"/>
      <c r="F58" s="48"/>
      <c r="G58" s="48"/>
      <c r="H58" s="47"/>
      <c r="I58" s="41"/>
    </row>
    <row r="59" spans="1:11" ht="15" customHeight="1">
      <c r="A59" s="46"/>
      <c r="B59" s="41"/>
      <c r="C59" s="48"/>
      <c r="D59" s="48"/>
      <c r="E59" s="48"/>
      <c r="F59" s="48"/>
      <c r="G59" s="48"/>
      <c r="H59" s="47"/>
      <c r="I59" s="41"/>
    </row>
    <row r="60" spans="1:11" ht="12.75">
      <c r="A60" s="46"/>
      <c r="B60" s="41"/>
      <c r="C60" s="48"/>
      <c r="D60" s="48"/>
      <c r="E60" s="48"/>
      <c r="F60" s="48"/>
      <c r="G60" s="48"/>
      <c r="H60" s="47"/>
      <c r="I60" s="41"/>
    </row>
    <row r="61" spans="1:11" ht="39" customHeight="1">
      <c r="A61" s="46"/>
      <c r="B61" s="41"/>
      <c r="C61" s="48"/>
      <c r="D61" s="48"/>
      <c r="E61" s="48"/>
      <c r="F61" s="48"/>
      <c r="G61" s="48"/>
      <c r="H61" s="47"/>
      <c r="I61" s="41"/>
    </row>
    <row r="62" spans="1:11" ht="15" customHeight="1">
      <c r="A62" s="46"/>
      <c r="B62" s="41"/>
      <c r="C62" s="48"/>
      <c r="D62" s="48"/>
      <c r="E62" s="48"/>
      <c r="F62" s="48"/>
      <c r="G62" s="48"/>
      <c r="H62" s="47"/>
      <c r="I62" s="41"/>
    </row>
    <row r="63" spans="1:11" ht="15" customHeight="1">
      <c r="A63" s="46"/>
      <c r="B63" s="41"/>
      <c r="C63" s="48"/>
      <c r="D63" s="48"/>
      <c r="E63" s="48"/>
      <c r="F63" s="48"/>
      <c r="G63" s="48"/>
      <c r="H63" s="47"/>
      <c r="I63" s="43"/>
      <c r="J63" s="46"/>
      <c r="K63" s="41"/>
    </row>
    <row r="64" spans="1:11" ht="15" customHeight="1">
      <c r="A64" s="46"/>
      <c r="B64" s="41"/>
      <c r="C64" s="48"/>
      <c r="D64" s="48"/>
      <c r="E64" s="48"/>
      <c r="F64" s="48"/>
      <c r="G64" s="48"/>
      <c r="H64" s="47"/>
      <c r="I64" s="43"/>
      <c r="J64" s="46"/>
      <c r="K64" s="41"/>
    </row>
    <row r="65" spans="1:11" ht="15" customHeight="1">
      <c r="A65" s="46"/>
      <c r="B65" s="41"/>
      <c r="C65" s="48"/>
      <c r="D65" s="48"/>
      <c r="E65" s="48"/>
      <c r="F65" s="48"/>
      <c r="G65" s="48"/>
      <c r="H65" s="47"/>
      <c r="I65" s="43"/>
      <c r="J65" s="46"/>
      <c r="K65" s="41"/>
    </row>
    <row r="66" spans="1:11" ht="15" customHeight="1">
      <c r="A66" s="46"/>
      <c r="B66" s="41"/>
      <c r="C66" s="48"/>
      <c r="D66" s="48"/>
      <c r="E66" s="48"/>
      <c r="F66" s="48"/>
      <c r="G66" s="48"/>
      <c r="H66" s="47"/>
      <c r="I66" s="43"/>
      <c r="J66" s="46"/>
      <c r="K66" s="41"/>
    </row>
    <row r="67" spans="1:11" ht="15" customHeight="1">
      <c r="A67" s="46"/>
      <c r="B67" s="41"/>
      <c r="C67" s="48"/>
      <c r="D67" s="48"/>
      <c r="E67" s="48"/>
      <c r="F67" s="48"/>
      <c r="G67" s="48"/>
      <c r="H67" s="47"/>
      <c r="I67" s="43"/>
      <c r="J67" s="46"/>
      <c r="K67" s="41"/>
    </row>
    <row r="68" spans="1:11" ht="15" customHeight="1">
      <c r="C68" s="49"/>
      <c r="D68" s="49"/>
      <c r="E68" s="49"/>
      <c r="F68" s="49"/>
      <c r="G68" s="49"/>
      <c r="H68" s="49"/>
      <c r="I68" s="43"/>
    </row>
    <row r="75" spans="1:11" ht="15" customHeight="1">
      <c r="C75" s="44"/>
      <c r="D75" s="44"/>
      <c r="E75" s="45"/>
      <c r="I75" s="4"/>
    </row>
    <row r="76" spans="1:11" ht="15" customHeight="1">
      <c r="C76" s="44"/>
      <c r="D76" s="44"/>
      <c r="E76" s="45"/>
      <c r="I76" s="4"/>
    </row>
    <row r="77" spans="1:11" ht="15" customHeight="1">
      <c r="C77" s="44"/>
      <c r="D77" s="44"/>
      <c r="E77" s="45"/>
      <c r="I77" s="4"/>
    </row>
    <row r="78" spans="1:11" ht="15" customHeight="1">
      <c r="C78" s="44"/>
      <c r="D78" s="44"/>
      <c r="E78" s="45"/>
      <c r="I78" s="4"/>
    </row>
    <row r="79" spans="1:11" ht="15" customHeight="1">
      <c r="C79" s="44"/>
      <c r="D79" s="44"/>
      <c r="E79" s="45"/>
      <c r="I79" s="4"/>
    </row>
    <row r="80" spans="1:11" ht="15" customHeight="1">
      <c r="C80" s="44"/>
      <c r="D80" s="44"/>
      <c r="E80" s="45"/>
      <c r="I80" s="4"/>
    </row>
    <row r="81" spans="3:9" ht="15" customHeight="1">
      <c r="C81" s="44"/>
      <c r="D81" s="44"/>
      <c r="E81" s="45"/>
      <c r="I81" s="4"/>
    </row>
    <row r="82" spans="3:9" ht="15" customHeight="1">
      <c r="C82" s="44"/>
      <c r="D82" s="44"/>
      <c r="E82" s="45"/>
      <c r="I82" s="4"/>
    </row>
    <row r="83" spans="3:9" ht="15" customHeight="1">
      <c r="C83" s="44"/>
      <c r="D83" s="44"/>
      <c r="E83" s="45"/>
      <c r="I83" s="4"/>
    </row>
    <row r="84" spans="3:9" ht="15" customHeight="1">
      <c r="C84" s="44"/>
      <c r="D84" s="44"/>
      <c r="E84" s="45"/>
      <c r="I84" s="4"/>
    </row>
    <row r="85" spans="3:9" ht="15" customHeight="1">
      <c r="C85" s="44"/>
      <c r="D85" s="44"/>
      <c r="E85" s="45"/>
      <c r="I85" s="4"/>
    </row>
    <row r="86" spans="3:9" ht="15" customHeight="1">
      <c r="C86" s="44"/>
      <c r="D86" s="44"/>
      <c r="E86" s="45"/>
      <c r="I86" s="4"/>
    </row>
    <row r="87" spans="3:9" ht="15" customHeight="1">
      <c r="C87" s="44"/>
      <c r="D87" s="44"/>
      <c r="E87" s="45"/>
      <c r="I87" s="4"/>
    </row>
    <row r="88" spans="3:9" ht="15" customHeight="1">
      <c r="C88" s="44"/>
      <c r="D88" s="44"/>
      <c r="E88" s="45"/>
      <c r="I88" s="4"/>
    </row>
    <row r="89" spans="3:9" ht="15" customHeight="1">
      <c r="C89" s="44"/>
      <c r="D89" s="44"/>
      <c r="E89" s="45"/>
      <c r="I89" s="4"/>
    </row>
    <row r="90" spans="3:9" ht="15" customHeight="1">
      <c r="C90" s="44"/>
      <c r="D90" s="44"/>
      <c r="E90" s="45"/>
      <c r="I90" s="4"/>
    </row>
    <row r="91" spans="3:9" ht="15" customHeight="1">
      <c r="C91" s="44"/>
      <c r="D91" s="44"/>
      <c r="E91" s="45"/>
      <c r="I91" s="4"/>
    </row>
    <row r="92" spans="3:9" ht="15" customHeight="1">
      <c r="C92" s="44"/>
      <c r="D92" s="44"/>
      <c r="E92" s="45"/>
      <c r="I92" s="4"/>
    </row>
    <row r="93" spans="3:9" ht="15" customHeight="1">
      <c r="D93" s="44"/>
    </row>
    <row r="96" spans="3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35">
    <mergeCell ref="G52:H52"/>
    <mergeCell ref="F30:F32"/>
    <mergeCell ref="G30:H32"/>
    <mergeCell ref="B5:B6"/>
    <mergeCell ref="C5:C6"/>
    <mergeCell ref="D5:D6"/>
    <mergeCell ref="E5:E6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47:H47"/>
    <mergeCell ref="G48:H48"/>
    <mergeCell ref="G49:H49"/>
    <mergeCell ref="G50:H50"/>
    <mergeCell ref="G42:H42"/>
    <mergeCell ref="G43:H43"/>
    <mergeCell ref="G44:H44"/>
    <mergeCell ref="G45:H45"/>
    <mergeCell ref="G46:H4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workbookViewId="0">
      <selection activeCell="C19" sqref="C19"/>
    </sheetView>
  </sheetViews>
  <sheetFormatPr baseColWidth="10" defaultColWidth="8.42578125" defaultRowHeight="15" customHeight="1"/>
  <cols>
    <col min="1" max="1" width="41.85546875" style="9" customWidth="1"/>
    <col min="2" max="6" width="20.140625" style="14" customWidth="1"/>
    <col min="7" max="7" width="17.28515625" style="14" customWidth="1"/>
    <col min="8" max="8" width="7.42578125" style="9" customWidth="1"/>
    <col min="9" max="16384" width="8.42578125" style="9"/>
  </cols>
  <sheetData>
    <row r="1" spans="1:8" s="22" customFormat="1" ht="18" customHeight="1">
      <c r="A1" s="422" t="s">
        <v>116</v>
      </c>
      <c r="B1" s="422"/>
      <c r="C1" s="422"/>
      <c r="D1" s="422"/>
      <c r="E1" s="422"/>
      <c r="F1" s="422"/>
      <c r="G1" s="422"/>
      <c r="H1" s="422"/>
    </row>
    <row r="2" spans="1:8" ht="12.75" customHeight="1"/>
    <row r="3" spans="1:8" ht="15" customHeight="1">
      <c r="A3" s="518" t="s">
        <v>351</v>
      </c>
      <c r="B3" s="518"/>
      <c r="C3" s="518"/>
      <c r="D3" s="518"/>
      <c r="E3" s="518"/>
      <c r="F3" s="518"/>
      <c r="G3" s="518"/>
      <c r="H3" s="518"/>
    </row>
    <row r="4" spans="1:8" ht="13.5" customHeight="1" thickBot="1">
      <c r="A4" s="124"/>
      <c r="B4" s="125"/>
      <c r="C4" s="125"/>
      <c r="D4" s="125"/>
      <c r="E4" s="125"/>
      <c r="F4" s="125"/>
      <c r="G4" s="113"/>
    </row>
    <row r="5" spans="1:8" s="15" customFormat="1" ht="13.9" customHeight="1">
      <c r="A5" s="519" t="s">
        <v>0</v>
      </c>
      <c r="B5" s="521" t="s">
        <v>32</v>
      </c>
      <c r="C5" s="524" t="s">
        <v>163</v>
      </c>
      <c r="D5" s="521" t="s">
        <v>31</v>
      </c>
      <c r="E5" s="521" t="s">
        <v>33</v>
      </c>
      <c r="F5" s="521" t="s">
        <v>352</v>
      </c>
      <c r="G5" s="527" t="s">
        <v>164</v>
      </c>
      <c r="H5" s="400"/>
    </row>
    <row r="6" spans="1:8" s="15" customFormat="1" ht="14.1" customHeight="1">
      <c r="A6" s="520"/>
      <c r="B6" s="522"/>
      <c r="C6" s="525"/>
      <c r="D6" s="522"/>
      <c r="E6" s="522"/>
      <c r="F6" s="522"/>
      <c r="G6" s="528"/>
    </row>
    <row r="7" spans="1:8" s="4" customFormat="1" ht="15.75" customHeight="1" thickBot="1">
      <c r="A7" s="416"/>
      <c r="B7" s="523"/>
      <c r="C7" s="526"/>
      <c r="D7" s="523"/>
      <c r="E7" s="523"/>
      <c r="F7" s="523"/>
      <c r="G7" s="529"/>
      <c r="H7" s="174"/>
    </row>
    <row r="8" spans="1:8" ht="16.5" customHeight="1">
      <c r="A8" s="337" t="s">
        <v>4</v>
      </c>
      <c r="B8" s="339">
        <v>14.05160004678164</v>
      </c>
      <c r="C8" s="339">
        <v>15.826340589128227</v>
      </c>
      <c r="D8" s="339">
        <v>13.127004082324522</v>
      </c>
      <c r="E8" s="339">
        <v>12.062707311972817</v>
      </c>
      <c r="F8" s="339">
        <v>15.473670977755527</v>
      </c>
      <c r="G8" s="392">
        <v>12.376034867203694</v>
      </c>
      <c r="H8" s="174"/>
    </row>
    <row r="9" spans="1:8" ht="14.1" customHeight="1">
      <c r="A9" s="341" t="s">
        <v>5</v>
      </c>
      <c r="B9" s="343">
        <v>3.6181977840864965</v>
      </c>
      <c r="C9" s="343">
        <v>3.8872486483500635</v>
      </c>
      <c r="D9" s="343">
        <v>3.1192349526083087</v>
      </c>
      <c r="E9" s="343">
        <v>2.9047685810873509</v>
      </c>
      <c r="F9" s="343">
        <v>4.1852584903355856</v>
      </c>
      <c r="G9" s="350">
        <v>3.0522190135911043</v>
      </c>
      <c r="H9" s="384"/>
    </row>
    <row r="10" spans="1:8" ht="14.1" customHeight="1">
      <c r="A10" s="341" t="s">
        <v>325</v>
      </c>
      <c r="B10" s="343">
        <v>1.8935225576387622</v>
      </c>
      <c r="C10" s="343">
        <v>1.8255107175919347</v>
      </c>
      <c r="D10" s="343">
        <v>1.9377622081279224</v>
      </c>
      <c r="E10" s="343">
        <v>2.0761155762493546</v>
      </c>
      <c r="F10" s="343">
        <v>0.67462695522176985</v>
      </c>
      <c r="G10" s="350">
        <v>2.0316704720460415</v>
      </c>
      <c r="H10" s="384"/>
    </row>
    <row r="11" spans="1:8" ht="14.1" customHeight="1">
      <c r="A11" s="341" t="s">
        <v>326</v>
      </c>
      <c r="B11" s="343">
        <v>0.56833504588700545</v>
      </c>
      <c r="C11" s="343">
        <v>0.5406389583493949</v>
      </c>
      <c r="D11" s="343">
        <v>1.0930459226194682</v>
      </c>
      <c r="E11" s="343">
        <v>0.93130660760824524</v>
      </c>
      <c r="F11" s="343">
        <v>1.0030477853022035</v>
      </c>
      <c r="G11" s="350">
        <v>0.73171596216313495</v>
      </c>
      <c r="H11" s="384"/>
    </row>
    <row r="12" spans="1:8" ht="14.1" customHeight="1">
      <c r="A12" s="341" t="s">
        <v>8</v>
      </c>
      <c r="B12" s="343">
        <v>1.2176107243923757</v>
      </c>
      <c r="C12" s="343">
        <v>0.89609978241967669</v>
      </c>
      <c r="D12" s="343">
        <v>2.6513920867882419</v>
      </c>
      <c r="E12" s="343">
        <v>2.5053570713008035</v>
      </c>
      <c r="F12" s="343">
        <v>0.97690554436931143</v>
      </c>
      <c r="G12" s="350">
        <v>2.06695814620192</v>
      </c>
      <c r="H12" s="384"/>
    </row>
    <row r="13" spans="1:8" ht="14.1" customHeight="1">
      <c r="A13" s="341" t="s">
        <v>9</v>
      </c>
      <c r="B13" s="343">
        <v>1.3133786059094659</v>
      </c>
      <c r="C13" s="343">
        <v>0.91833699096329025</v>
      </c>
      <c r="D13" s="343">
        <v>1.7298320455412259</v>
      </c>
      <c r="E13" s="343">
        <v>1.8423775583328978</v>
      </c>
      <c r="F13" s="343">
        <v>0.82573053635164317</v>
      </c>
      <c r="G13" s="350">
        <v>1.7671574335825784</v>
      </c>
      <c r="H13" s="384"/>
    </row>
    <row r="14" spans="1:8" ht="14.1" customHeight="1">
      <c r="A14" s="341" t="s">
        <v>10</v>
      </c>
      <c r="B14" s="343">
        <v>10.032743186770453</v>
      </c>
      <c r="C14" s="343">
        <v>9.4932897292328686</v>
      </c>
      <c r="D14" s="343">
        <v>10.037433079541763</v>
      </c>
      <c r="E14" s="343">
        <v>10.51521257862138</v>
      </c>
      <c r="F14" s="343">
        <v>10.462753377956091</v>
      </c>
      <c r="G14" s="350">
        <v>11.242863931205111</v>
      </c>
      <c r="H14" s="384"/>
    </row>
    <row r="15" spans="1:8" ht="14.1" customHeight="1">
      <c r="A15" s="341" t="s">
        <v>11</v>
      </c>
      <c r="B15" s="343">
        <v>6.9255297890704988</v>
      </c>
      <c r="C15" s="343">
        <v>7.2246303434057593</v>
      </c>
      <c r="D15" s="343">
        <v>6.1441102933905896</v>
      </c>
      <c r="E15" s="343">
        <v>5.8586033951168108</v>
      </c>
      <c r="F15" s="343">
        <v>6.1256413241687877</v>
      </c>
      <c r="G15" s="350">
        <v>6.2250063600467458</v>
      </c>
      <c r="H15" s="384"/>
    </row>
    <row r="16" spans="1:8" ht="14.1" customHeight="1">
      <c r="A16" s="341" t="s">
        <v>12</v>
      </c>
      <c r="B16" s="343">
        <v>22.764571393733451</v>
      </c>
      <c r="C16" s="343">
        <v>23.109419570852175</v>
      </c>
      <c r="D16" s="343">
        <v>21.392793072761432</v>
      </c>
      <c r="E16" s="343">
        <v>23.546785247996731</v>
      </c>
      <c r="F16" s="343">
        <v>18.769236153719238</v>
      </c>
      <c r="G16" s="350">
        <v>22.934310820669399</v>
      </c>
      <c r="H16" s="384"/>
    </row>
    <row r="17" spans="1:8" ht="14.1" customHeight="1">
      <c r="A17" s="341" t="s">
        <v>18</v>
      </c>
      <c r="B17" s="343">
        <v>8.5587649604055827</v>
      </c>
      <c r="C17" s="343">
        <v>8.485464480591034</v>
      </c>
      <c r="D17" s="343">
        <v>8.4166513638354079</v>
      </c>
      <c r="E17" s="343">
        <v>8.6361233887738926</v>
      </c>
      <c r="F17" s="343">
        <v>9.6038807656676681</v>
      </c>
      <c r="G17" s="350">
        <v>9.1094682067893196</v>
      </c>
      <c r="H17" s="384"/>
    </row>
    <row r="18" spans="1:8" ht="14.1" customHeight="1">
      <c r="A18" s="341" t="s">
        <v>13</v>
      </c>
      <c r="B18" s="343">
        <v>2.261404933441574</v>
      </c>
      <c r="C18" s="343">
        <v>2.4815057425660174</v>
      </c>
      <c r="D18" s="343">
        <v>2.689248937041798</v>
      </c>
      <c r="E18" s="343">
        <v>2.0159511420249001</v>
      </c>
      <c r="F18" s="343">
        <v>5.4449787969283587</v>
      </c>
      <c r="G18" s="350">
        <v>1.9424751582937927</v>
      </c>
      <c r="H18" s="384"/>
    </row>
    <row r="19" spans="1:8" ht="14.1" customHeight="1">
      <c r="A19" s="341" t="s">
        <v>14</v>
      </c>
      <c r="B19" s="343">
        <v>7.6639809623606201</v>
      </c>
      <c r="C19" s="343">
        <v>8.3246462213716299</v>
      </c>
      <c r="D19" s="343">
        <v>7.5761727854448884</v>
      </c>
      <c r="E19" s="343">
        <v>6.2977723549516975</v>
      </c>
      <c r="F19" s="343">
        <v>5.3971942089936453</v>
      </c>
      <c r="G19" s="350">
        <v>6.5163591253829019</v>
      </c>
      <c r="H19" s="384"/>
    </row>
    <row r="20" spans="1:8" ht="14.1" customHeight="1">
      <c r="A20" s="341" t="s">
        <v>327</v>
      </c>
      <c r="B20" s="343">
        <v>4.7733537548492775</v>
      </c>
      <c r="C20" s="343">
        <v>3.1400262503092491</v>
      </c>
      <c r="D20" s="343">
        <v>5.6731597756840362</v>
      </c>
      <c r="E20" s="343">
        <v>6.2165727364785397</v>
      </c>
      <c r="F20" s="343">
        <v>4.4510379398199902</v>
      </c>
      <c r="G20" s="350">
        <v>5.8652688305683034</v>
      </c>
      <c r="H20" s="384"/>
    </row>
    <row r="21" spans="1:8" ht="14.1" customHeight="1">
      <c r="A21" s="341" t="s">
        <v>328</v>
      </c>
      <c r="B21" s="343">
        <v>6.136984185756134</v>
      </c>
      <c r="C21" s="343">
        <v>6.2043055312941471</v>
      </c>
      <c r="D21" s="343">
        <v>5.1965589818202362</v>
      </c>
      <c r="E21" s="343">
        <v>5.0797780778543578</v>
      </c>
      <c r="F21" s="343">
        <v>6.2606738555448338</v>
      </c>
      <c r="G21" s="350">
        <v>4.8344874213056732</v>
      </c>
      <c r="H21" s="384"/>
    </row>
    <row r="22" spans="1:8" ht="14.1" customHeight="1">
      <c r="A22" s="341" t="s">
        <v>329</v>
      </c>
      <c r="B22" s="343">
        <v>2.8743737674273846</v>
      </c>
      <c r="C22" s="343">
        <v>2.4728346848752691</v>
      </c>
      <c r="D22" s="343">
        <v>3.4593815772745895</v>
      </c>
      <c r="E22" s="343">
        <v>3.4959619584879684</v>
      </c>
      <c r="F22" s="343">
        <v>3.5142743063913495</v>
      </c>
      <c r="G22" s="350">
        <v>3.3162300431823977</v>
      </c>
      <c r="H22" s="384"/>
    </row>
    <row r="23" spans="1:8" ht="14.1" customHeight="1">
      <c r="A23" s="341" t="s">
        <v>16</v>
      </c>
      <c r="B23" s="343">
        <v>3.5890411683469541</v>
      </c>
      <c r="C23" s="343">
        <v>3.7699590637107141</v>
      </c>
      <c r="D23" s="343">
        <v>3.6266297515291064</v>
      </c>
      <c r="E23" s="343">
        <v>4.0445995400623653</v>
      </c>
      <c r="F23" s="343">
        <v>4.3853252030487857</v>
      </c>
      <c r="G23" s="350">
        <v>3.7439923102382382</v>
      </c>
      <c r="H23" s="384"/>
    </row>
    <row r="24" spans="1:8" ht="14.1" customHeight="1">
      <c r="A24" s="341" t="s">
        <v>330</v>
      </c>
      <c r="B24" s="343">
        <v>1.7229267503174908</v>
      </c>
      <c r="C24" s="343">
        <v>1.3721375220292327</v>
      </c>
      <c r="D24" s="343">
        <v>2.0567005212379756</v>
      </c>
      <c r="E24" s="343">
        <v>1.9147157485094286</v>
      </c>
      <c r="F24" s="343">
        <v>2.4265142321645281</v>
      </c>
      <c r="G24" s="350">
        <v>2.1847679656678669</v>
      </c>
      <c r="H24" s="384"/>
    </row>
    <row r="25" spans="1:8" ht="12.75" customHeight="1">
      <c r="A25" s="341"/>
      <c r="B25" s="343"/>
      <c r="C25" s="343"/>
      <c r="D25" s="343"/>
      <c r="E25" s="343"/>
      <c r="F25" s="343"/>
      <c r="G25" s="350"/>
      <c r="H25" s="384"/>
    </row>
    <row r="26" spans="1:8" ht="21.75" customHeight="1" thickBot="1">
      <c r="A26" s="351" t="s">
        <v>117</v>
      </c>
      <c r="B26" s="353">
        <v>100</v>
      </c>
      <c r="C26" s="353">
        <v>100</v>
      </c>
      <c r="D26" s="353">
        <v>100</v>
      </c>
      <c r="E26" s="353">
        <v>100</v>
      </c>
      <c r="F26" s="353">
        <v>100</v>
      </c>
      <c r="G26" s="367">
        <v>100</v>
      </c>
      <c r="H26" s="384"/>
    </row>
    <row r="27" spans="1:8" ht="12.75" customHeight="1">
      <c r="A27" s="411"/>
      <c r="B27" s="417"/>
      <c r="C27" s="417"/>
      <c r="D27" s="417"/>
      <c r="E27" s="417"/>
      <c r="F27" s="417"/>
      <c r="G27" s="417"/>
      <c r="H27" s="384"/>
    </row>
    <row r="28" spans="1:8" ht="12.75" customHeight="1">
      <c r="A28" s="384"/>
      <c r="B28" s="418"/>
      <c r="C28" s="418"/>
      <c r="D28" s="418"/>
      <c r="E28" s="418"/>
      <c r="F28" s="418"/>
      <c r="G28" s="418"/>
      <c r="H28" s="384"/>
    </row>
    <row r="29" spans="1:8" ht="12.75" customHeight="1" thickBot="1">
      <c r="A29" s="122"/>
      <c r="B29" s="122"/>
      <c r="C29" s="122"/>
      <c r="D29" s="122"/>
      <c r="E29" s="122"/>
      <c r="F29" s="122"/>
      <c r="G29" s="122"/>
      <c r="H29" s="122"/>
    </row>
    <row r="30" spans="1:8" ht="17.25" customHeight="1">
      <c r="A30" s="423" t="s">
        <v>0</v>
      </c>
      <c r="B30" s="483" t="s">
        <v>88</v>
      </c>
      <c r="C30" s="484"/>
      <c r="D30" s="484"/>
      <c r="E30" s="485" t="s">
        <v>160</v>
      </c>
      <c r="F30" s="485" t="s">
        <v>161</v>
      </c>
      <c r="G30" s="493" t="s">
        <v>159</v>
      </c>
      <c r="H30" s="494"/>
    </row>
    <row r="31" spans="1:8" ht="13.15" customHeight="1">
      <c r="A31" s="424"/>
      <c r="B31" s="488" t="s">
        <v>85</v>
      </c>
      <c r="C31" s="488" t="s">
        <v>86</v>
      </c>
      <c r="D31" s="492" t="s">
        <v>87</v>
      </c>
      <c r="E31" s="486"/>
      <c r="F31" s="486"/>
      <c r="G31" s="495"/>
      <c r="H31" s="496"/>
    </row>
    <row r="32" spans="1:8" ht="13.5" customHeight="1">
      <c r="A32" s="424"/>
      <c r="B32" s="532"/>
      <c r="C32" s="533"/>
      <c r="D32" s="486"/>
      <c r="E32" s="487"/>
      <c r="F32" s="487"/>
      <c r="G32" s="497"/>
      <c r="H32" s="498"/>
    </row>
    <row r="33" spans="1:8" ht="12.75" customHeight="1" thickBot="1">
      <c r="A33" s="425"/>
      <c r="B33" s="419" t="s">
        <v>353</v>
      </c>
      <c r="C33" s="419" t="s">
        <v>353</v>
      </c>
      <c r="D33" s="419" t="s">
        <v>353</v>
      </c>
      <c r="E33" s="419" t="s">
        <v>353</v>
      </c>
      <c r="F33" s="419" t="s">
        <v>353</v>
      </c>
      <c r="G33" s="481" t="s">
        <v>353</v>
      </c>
      <c r="H33" s="482"/>
    </row>
    <row r="34" spans="1:8" ht="16.5" customHeight="1">
      <c r="A34" s="337" t="s">
        <v>4</v>
      </c>
      <c r="B34" s="339">
        <v>13.115405681107154</v>
      </c>
      <c r="C34" s="339">
        <v>16.125214784084729</v>
      </c>
      <c r="D34" s="339">
        <v>17.59404436283295</v>
      </c>
      <c r="E34" s="339">
        <v>16.374858918841078</v>
      </c>
      <c r="F34" s="339">
        <v>19.113090108127441</v>
      </c>
      <c r="G34" s="534">
        <v>15.170453940023229</v>
      </c>
      <c r="H34" s="535"/>
    </row>
    <row r="35" spans="1:8" ht="14.1" customHeight="1">
      <c r="A35" s="341" t="s">
        <v>5</v>
      </c>
      <c r="B35" s="343">
        <v>3.4830684024966434</v>
      </c>
      <c r="C35" s="343">
        <v>4.262083569394397</v>
      </c>
      <c r="D35" s="343">
        <v>3.6188159645884488</v>
      </c>
      <c r="E35" s="343">
        <v>6.0876729395452589</v>
      </c>
      <c r="F35" s="343">
        <v>3.2189047480938768</v>
      </c>
      <c r="G35" s="516">
        <v>3.6740478341327001</v>
      </c>
      <c r="H35" s="517"/>
    </row>
    <row r="36" spans="1:8" ht="14.1" customHeight="1">
      <c r="A36" s="345" t="s">
        <v>325</v>
      </c>
      <c r="B36" s="343">
        <v>2.1188647734648587</v>
      </c>
      <c r="C36" s="343">
        <v>1.13156725057225</v>
      </c>
      <c r="D36" s="343">
        <v>0.64144462568500304</v>
      </c>
      <c r="E36" s="343">
        <v>1.2672353451422869</v>
      </c>
      <c r="F36" s="343">
        <v>1.3068201274062987</v>
      </c>
      <c r="G36" s="516">
        <v>0.81675106289521882</v>
      </c>
      <c r="H36" s="517"/>
    </row>
    <row r="37" spans="1:8" ht="14.1" customHeight="1">
      <c r="A37" s="341" t="s">
        <v>326</v>
      </c>
      <c r="B37" s="343">
        <v>0.64859682884543912</v>
      </c>
      <c r="C37" s="343">
        <v>0.18784873185050185</v>
      </c>
      <c r="D37" s="343">
        <v>0.16450615568329713</v>
      </c>
      <c r="E37" s="343">
        <v>1.1935549772763046</v>
      </c>
      <c r="F37" s="343">
        <v>1.4284836125597642</v>
      </c>
      <c r="G37" s="516">
        <v>0.83832863500693211</v>
      </c>
      <c r="H37" s="517"/>
    </row>
    <row r="38" spans="1:8" ht="14.1" customHeight="1">
      <c r="A38" s="341" t="s">
        <v>8</v>
      </c>
      <c r="B38" s="343">
        <v>1.585124415211409</v>
      </c>
      <c r="C38" s="343">
        <v>0.11833435753819055</v>
      </c>
      <c r="D38" s="343">
        <v>0.1305634834989097</v>
      </c>
      <c r="E38" s="343">
        <v>0.96119388988803944</v>
      </c>
      <c r="F38" s="343">
        <v>1.6022944850424874</v>
      </c>
      <c r="G38" s="516">
        <v>1.5238975310995269</v>
      </c>
      <c r="H38" s="517"/>
    </row>
    <row r="39" spans="1:8" ht="14.1" customHeight="1">
      <c r="A39" s="341" t="s">
        <v>9</v>
      </c>
      <c r="B39" s="343">
        <v>1.4575302308641105</v>
      </c>
      <c r="C39" s="343">
        <v>1.4631763447484554</v>
      </c>
      <c r="D39" s="343">
        <v>0.90396124561460678</v>
      </c>
      <c r="E39" s="343">
        <v>0.91618188333718475</v>
      </c>
      <c r="F39" s="343">
        <v>0.80283873214189205</v>
      </c>
      <c r="G39" s="516">
        <v>1.372765729724482</v>
      </c>
      <c r="H39" s="517"/>
    </row>
    <row r="40" spans="1:8" ht="14.1" customHeight="1">
      <c r="A40" s="341" t="s">
        <v>10</v>
      </c>
      <c r="B40" s="343">
        <v>10.70577563631198</v>
      </c>
      <c r="C40" s="343">
        <v>5.8496316640469175</v>
      </c>
      <c r="D40" s="343">
        <v>6.7854995626586518</v>
      </c>
      <c r="E40" s="343">
        <v>11.975337171410677</v>
      </c>
      <c r="F40" s="343">
        <v>14.028348540925178</v>
      </c>
      <c r="G40" s="516">
        <v>10.108515356482803</v>
      </c>
      <c r="H40" s="517"/>
    </row>
    <row r="41" spans="1:8" ht="14.1" customHeight="1">
      <c r="A41" s="345" t="s">
        <v>11</v>
      </c>
      <c r="B41" s="343">
        <v>6.7370491932218144</v>
      </c>
      <c r="C41" s="343">
        <v>7.7160955486665541</v>
      </c>
      <c r="D41" s="343">
        <v>7.0238489999929721</v>
      </c>
      <c r="E41" s="343">
        <v>11.284349285132976</v>
      </c>
      <c r="F41" s="343">
        <v>8.0762853567743544</v>
      </c>
      <c r="G41" s="516">
        <v>5.9898629809371471</v>
      </c>
      <c r="H41" s="517"/>
    </row>
    <row r="42" spans="1:8" ht="14.1" customHeight="1">
      <c r="A42" s="345" t="s">
        <v>12</v>
      </c>
      <c r="B42" s="343">
        <v>23.450479471620344</v>
      </c>
      <c r="C42" s="343">
        <v>25.262268945949785</v>
      </c>
      <c r="D42" s="343">
        <v>27.714742907818412</v>
      </c>
      <c r="E42" s="343">
        <v>15.032268652017668</v>
      </c>
      <c r="F42" s="343">
        <v>18.068079569321991</v>
      </c>
      <c r="G42" s="516">
        <v>20.081911897204328</v>
      </c>
      <c r="H42" s="517"/>
    </row>
    <row r="43" spans="1:8" ht="14.1" customHeight="1">
      <c r="A43" s="345" t="s">
        <v>18</v>
      </c>
      <c r="B43" s="343">
        <v>8.7665035929574344</v>
      </c>
      <c r="C43" s="343">
        <v>7.7671749691326397</v>
      </c>
      <c r="D43" s="343">
        <v>7.2441010031696864</v>
      </c>
      <c r="E43" s="343">
        <v>8.1385994701711741</v>
      </c>
      <c r="F43" s="343">
        <v>6.5600093073184986</v>
      </c>
      <c r="G43" s="516">
        <v>8.8510372034045801</v>
      </c>
      <c r="H43" s="517"/>
    </row>
    <row r="44" spans="1:8" ht="14.1" customHeight="1">
      <c r="A44" s="345" t="s">
        <v>13</v>
      </c>
      <c r="B44" s="343">
        <v>2.08377006668006</v>
      </c>
      <c r="C44" s="343">
        <v>3.6493139196812607</v>
      </c>
      <c r="D44" s="343">
        <v>1.3012422538828818</v>
      </c>
      <c r="E44" s="343">
        <v>2.02882242026612</v>
      </c>
      <c r="F44" s="343">
        <v>3.1101955980839135</v>
      </c>
      <c r="G44" s="516">
        <v>4.7591126023676722</v>
      </c>
      <c r="H44" s="517"/>
    </row>
    <row r="45" spans="1:8" ht="14.1" customHeight="1">
      <c r="A45" s="345" t="s">
        <v>14</v>
      </c>
      <c r="B45" s="343">
        <v>7.612361371039313</v>
      </c>
      <c r="C45" s="343">
        <v>7.5254371919361862</v>
      </c>
      <c r="D45" s="343">
        <v>3.9361360237014096</v>
      </c>
      <c r="E45" s="343">
        <v>3.0334877271950891</v>
      </c>
      <c r="F45" s="343">
        <v>5.1657680456157626</v>
      </c>
      <c r="G45" s="516">
        <v>4.7353743131583528</v>
      </c>
      <c r="H45" s="517"/>
    </row>
    <row r="46" spans="1:8" ht="14.1" customHeight="1">
      <c r="A46" s="346" t="s">
        <v>327</v>
      </c>
      <c r="B46" s="343">
        <v>5.2627606033929037</v>
      </c>
      <c r="C46" s="343">
        <v>1.844397692351651</v>
      </c>
      <c r="D46" s="343">
        <v>2.3096990107587887</v>
      </c>
      <c r="E46" s="343">
        <v>4.7278682595022552</v>
      </c>
      <c r="F46" s="343">
        <v>3.2519506794631297</v>
      </c>
      <c r="G46" s="516">
        <v>7.1739063515611035</v>
      </c>
      <c r="H46" s="517"/>
    </row>
    <row r="47" spans="1:8" ht="14.1" customHeight="1">
      <c r="A47" s="346" t="s">
        <v>328</v>
      </c>
      <c r="B47" s="343">
        <v>4.8571283024373679</v>
      </c>
      <c r="C47" s="343">
        <v>8.4488941338480359</v>
      </c>
      <c r="D47" s="343">
        <v>11.635707755030063</v>
      </c>
      <c r="E47" s="343">
        <v>5.4313818083171741</v>
      </c>
      <c r="F47" s="343">
        <v>5.6772992604064774</v>
      </c>
      <c r="G47" s="516">
        <v>5.4760266958077359</v>
      </c>
      <c r="H47" s="517"/>
    </row>
    <row r="48" spans="1:8" ht="14.1" customHeight="1">
      <c r="A48" s="345" t="s">
        <v>329</v>
      </c>
      <c r="B48" s="343">
        <v>2.6996456247660294</v>
      </c>
      <c r="C48" s="343">
        <v>3.870137230735418</v>
      </c>
      <c r="D48" s="343">
        <v>3.3934206482619111</v>
      </c>
      <c r="E48" s="343">
        <v>3.5475087662892224</v>
      </c>
      <c r="F48" s="343">
        <v>2.7023403202856224</v>
      </c>
      <c r="G48" s="516">
        <v>3.1687952196650118</v>
      </c>
      <c r="H48" s="517"/>
    </row>
    <row r="49" spans="1:8" ht="14.1" customHeight="1">
      <c r="A49" s="345" t="s">
        <v>16</v>
      </c>
      <c r="B49" s="343">
        <v>3.7811358319197139</v>
      </c>
      <c r="C49" s="343">
        <v>3.0181533311330719</v>
      </c>
      <c r="D49" s="343">
        <v>3.5289517416663951</v>
      </c>
      <c r="E49" s="343">
        <v>5.7547716410962302</v>
      </c>
      <c r="F49" s="343">
        <v>3.2159343272966407</v>
      </c>
      <c r="G49" s="516">
        <v>3.9376257211763299</v>
      </c>
      <c r="H49" s="517"/>
    </row>
    <row r="50" spans="1:8" ht="14.1" customHeight="1">
      <c r="A50" s="345" t="s">
        <v>330</v>
      </c>
      <c r="B50" s="343">
        <v>1.6070144643268693</v>
      </c>
      <c r="C50" s="343">
        <v>1.7602116476483916</v>
      </c>
      <c r="D50" s="343">
        <v>1.9215545711914406</v>
      </c>
      <c r="E50" s="343">
        <v>2.2294339673194075</v>
      </c>
      <c r="F50" s="343">
        <v>2.6307614302411118</v>
      </c>
      <c r="G50" s="516">
        <v>2.3057219340608341</v>
      </c>
      <c r="H50" s="517"/>
    </row>
    <row r="51" spans="1:8" ht="12.75" customHeight="1">
      <c r="A51" s="345"/>
      <c r="B51" s="343"/>
      <c r="C51" s="343"/>
      <c r="D51" s="343"/>
      <c r="E51" s="343"/>
      <c r="F51" s="343"/>
      <c r="G51" s="350"/>
      <c r="H51" s="366"/>
    </row>
    <row r="52" spans="1:8" ht="18.75" customHeight="1" thickBot="1">
      <c r="A52" s="351" t="s">
        <v>117</v>
      </c>
      <c r="B52" s="353">
        <v>100</v>
      </c>
      <c r="C52" s="353">
        <v>100</v>
      </c>
      <c r="D52" s="353">
        <v>100</v>
      </c>
      <c r="E52" s="353">
        <v>100</v>
      </c>
      <c r="F52" s="353">
        <v>100</v>
      </c>
      <c r="G52" s="530">
        <v>100</v>
      </c>
      <c r="H52" s="531"/>
    </row>
    <row r="53" spans="1:8" ht="24.75" customHeight="1">
      <c r="A53" s="368" t="s">
        <v>302</v>
      </c>
      <c r="B53" s="117"/>
      <c r="C53" s="117"/>
      <c r="D53" s="118"/>
      <c r="E53" s="119"/>
      <c r="F53" s="119"/>
      <c r="G53" s="119"/>
      <c r="H53" s="411"/>
    </row>
    <row r="54" spans="1:8" ht="13.15" customHeight="1">
      <c r="A54" s="170" t="s">
        <v>131</v>
      </c>
      <c r="B54" s="24"/>
      <c r="C54" s="24"/>
      <c r="D54" s="24"/>
      <c r="E54" s="24"/>
      <c r="F54" s="24"/>
      <c r="G54" s="412"/>
      <c r="H54" s="384"/>
    </row>
  </sheetData>
  <mergeCells count="36">
    <mergeCell ref="G33:H33"/>
    <mergeCell ref="G52:H52"/>
    <mergeCell ref="F30:F32"/>
    <mergeCell ref="A30:A33"/>
    <mergeCell ref="B30:D30"/>
    <mergeCell ref="E30:E32"/>
    <mergeCell ref="B31:B32"/>
    <mergeCell ref="C31:C32"/>
    <mergeCell ref="D31:D32"/>
    <mergeCell ref="G30:H32"/>
    <mergeCell ref="G34:H34"/>
    <mergeCell ref="G35:H35"/>
    <mergeCell ref="G36:H36"/>
    <mergeCell ref="G37:H37"/>
    <mergeCell ref="G38:H38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G39:H39"/>
    <mergeCell ref="G40:H40"/>
    <mergeCell ref="G41:H41"/>
    <mergeCell ref="G42:H42"/>
    <mergeCell ref="G43:H43"/>
    <mergeCell ref="G49:H49"/>
    <mergeCell ref="G50:H50"/>
    <mergeCell ref="G44:H44"/>
    <mergeCell ref="G45:H45"/>
    <mergeCell ref="G46:H46"/>
    <mergeCell ref="G47:H47"/>
    <mergeCell ref="G48:H48"/>
  </mergeCells>
  <phoneticPr fontId="11" type="noConversion"/>
  <printOptions horizontalCentered="1"/>
  <pageMargins left="0.75" right="0.75" top="0.59055118110236227" bottom="1" header="0" footer="0"/>
  <pageSetup paperSize="9" scale="50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4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85" style="9" customWidth="1"/>
    <col min="2" max="7" width="16.42578125" style="4" customWidth="1"/>
    <col min="8" max="8" width="4.7109375" style="9" customWidth="1"/>
    <col min="9" max="16384" width="11.42578125" style="9"/>
  </cols>
  <sheetData>
    <row r="1" spans="1:10" s="22" customFormat="1" ht="18" customHeight="1">
      <c r="A1" s="422" t="s">
        <v>116</v>
      </c>
      <c r="B1" s="422"/>
      <c r="C1" s="422"/>
      <c r="D1" s="422"/>
      <c r="E1" s="422"/>
      <c r="F1" s="422"/>
      <c r="G1" s="422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2" t="s">
        <v>268</v>
      </c>
      <c r="B3" s="432"/>
      <c r="C3" s="432"/>
      <c r="D3" s="432"/>
      <c r="E3" s="432"/>
      <c r="F3" s="432"/>
      <c r="G3" s="432"/>
      <c r="H3" s="60"/>
      <c r="I3" s="60"/>
      <c r="J3" s="14"/>
    </row>
    <row r="4" spans="1:10" ht="12.75" customHeight="1" thickBot="1">
      <c r="A4" s="80"/>
      <c r="B4" s="80"/>
      <c r="C4" s="80"/>
      <c r="D4" s="80"/>
      <c r="E4" s="80"/>
      <c r="F4" s="80"/>
      <c r="G4" s="103"/>
      <c r="H4" s="14"/>
      <c r="I4" s="14"/>
      <c r="J4" s="14"/>
    </row>
    <row r="5" spans="1:10" ht="30.75" customHeight="1">
      <c r="A5" s="439" t="s">
        <v>109</v>
      </c>
      <c r="B5" s="536">
        <v>2014</v>
      </c>
      <c r="C5" s="537"/>
      <c r="D5" s="538"/>
      <c r="E5" s="536">
        <v>2015</v>
      </c>
      <c r="F5" s="537"/>
      <c r="G5" s="538"/>
    </row>
    <row r="6" spans="1:10" ht="37.5" customHeight="1" thickBot="1">
      <c r="A6" s="539"/>
      <c r="B6" s="144" t="s">
        <v>27</v>
      </c>
      <c r="C6" s="143" t="s">
        <v>28</v>
      </c>
      <c r="D6" s="145" t="s">
        <v>29</v>
      </c>
      <c r="E6" s="144" t="s">
        <v>27</v>
      </c>
      <c r="F6" s="143" t="s">
        <v>28</v>
      </c>
      <c r="G6" s="145" t="s">
        <v>29</v>
      </c>
      <c r="H6" s="4"/>
    </row>
    <row r="7" spans="1:10" ht="18.75" customHeight="1">
      <c r="A7" s="264" t="s">
        <v>165</v>
      </c>
      <c r="B7" s="126">
        <v>103.1203</v>
      </c>
      <c r="C7" s="126">
        <v>112.086</v>
      </c>
      <c r="D7" s="127">
        <f>SUM(B7:C7)/2</f>
        <v>107.60315</v>
      </c>
      <c r="E7" s="126">
        <v>108.285</v>
      </c>
      <c r="F7" s="126">
        <v>117.476</v>
      </c>
      <c r="G7" s="127">
        <f>SUM(E7:F7)/2</f>
        <v>112.8805</v>
      </c>
      <c r="I7" s="40"/>
      <c r="J7" s="40"/>
    </row>
    <row r="8" spans="1:10" ht="12.75" customHeight="1">
      <c r="A8" s="176" t="s">
        <v>166</v>
      </c>
      <c r="B8" s="128">
        <v>96.632829999999998</v>
      </c>
      <c r="C8" s="128">
        <v>99.042000000000002</v>
      </c>
      <c r="D8" s="129">
        <f t="shared" ref="D8:D15" si="0">SUM(B8:C8)/2</f>
        <v>97.837414999999993</v>
      </c>
      <c r="E8" s="128">
        <v>100.06100000000001</v>
      </c>
      <c r="F8" s="128">
        <v>98.37</v>
      </c>
      <c r="G8" s="129">
        <f t="shared" ref="G8:G15" si="1">SUM(E8:F8)/2</f>
        <v>99.215500000000006</v>
      </c>
      <c r="I8" s="40"/>
      <c r="J8" s="40"/>
    </row>
    <row r="9" spans="1:10" ht="12.75" customHeight="1">
      <c r="A9" s="176" t="s">
        <v>167</v>
      </c>
      <c r="B9" s="128">
        <v>98.621499999999997</v>
      </c>
      <c r="C9" s="128">
        <v>121.57</v>
      </c>
      <c r="D9" s="129">
        <f t="shared" si="0"/>
        <v>110.09575</v>
      </c>
      <c r="E9" s="128">
        <v>96.781000000000006</v>
      </c>
      <c r="F9" s="128">
        <v>115.723</v>
      </c>
      <c r="G9" s="129">
        <f t="shared" si="1"/>
        <v>106.25200000000001</v>
      </c>
      <c r="I9" s="40"/>
      <c r="J9" s="40"/>
    </row>
    <row r="10" spans="1:10" ht="12.75" customHeight="1">
      <c r="A10" s="176" t="s">
        <v>168</v>
      </c>
      <c r="B10" s="128">
        <v>103.70050000000001</v>
      </c>
      <c r="C10" s="128">
        <v>63.037999999999997</v>
      </c>
      <c r="D10" s="129">
        <f t="shared" si="0"/>
        <v>83.369249999999994</v>
      </c>
      <c r="E10" s="128">
        <v>58.76</v>
      </c>
      <c r="F10" s="128">
        <v>73.578000000000003</v>
      </c>
      <c r="G10" s="129">
        <f t="shared" si="1"/>
        <v>66.168999999999997</v>
      </c>
      <c r="I10" s="40"/>
      <c r="J10" s="40"/>
    </row>
    <row r="11" spans="1:10" ht="12.75" customHeight="1">
      <c r="A11" s="176" t="s">
        <v>104</v>
      </c>
      <c r="B11" s="128">
        <v>95.477170000000001</v>
      </c>
      <c r="C11" s="128">
        <v>86.965999999999994</v>
      </c>
      <c r="D11" s="129">
        <f t="shared" si="0"/>
        <v>91.221585000000005</v>
      </c>
      <c r="E11" s="128">
        <v>96.275999999999996</v>
      </c>
      <c r="F11" s="128">
        <v>86.35</v>
      </c>
      <c r="G11" s="129">
        <f t="shared" si="1"/>
        <v>91.312999999999988</v>
      </c>
      <c r="I11" s="40"/>
      <c r="J11" s="40"/>
    </row>
    <row r="12" spans="1:10" ht="12.75" customHeight="1">
      <c r="A12" s="176" t="s">
        <v>169</v>
      </c>
      <c r="B12" s="128">
        <v>99.094329999999999</v>
      </c>
      <c r="C12" s="128">
        <v>95.789000000000001</v>
      </c>
      <c r="D12" s="129">
        <f t="shared" si="0"/>
        <v>97.441665</v>
      </c>
      <c r="E12" s="128">
        <v>97.46</v>
      </c>
      <c r="F12" s="128">
        <v>95.158000000000001</v>
      </c>
      <c r="G12" s="129">
        <f t="shared" si="1"/>
        <v>96.308999999999997</v>
      </c>
      <c r="I12" s="40"/>
      <c r="J12" s="40"/>
    </row>
    <row r="13" spans="1:10" ht="12.75" customHeight="1">
      <c r="A13" s="177" t="s">
        <v>170</v>
      </c>
      <c r="B13" s="128">
        <v>101.791</v>
      </c>
      <c r="C13" s="128">
        <v>103.773</v>
      </c>
      <c r="D13" s="129">
        <f t="shared" si="0"/>
        <v>102.782</v>
      </c>
      <c r="E13" s="128">
        <v>102.911</v>
      </c>
      <c r="F13" s="128">
        <v>106.298</v>
      </c>
      <c r="G13" s="129">
        <f t="shared" si="1"/>
        <v>104.6045</v>
      </c>
      <c r="I13" s="40"/>
      <c r="J13" s="40"/>
    </row>
    <row r="14" spans="1:10" ht="12.75" customHeight="1">
      <c r="A14" s="178" t="s">
        <v>105</v>
      </c>
      <c r="B14" s="128">
        <v>90.807329999999993</v>
      </c>
      <c r="C14" s="128">
        <v>100.28</v>
      </c>
      <c r="D14" s="129">
        <f t="shared" si="0"/>
        <v>95.543665000000004</v>
      </c>
      <c r="E14" s="128">
        <v>93.825000000000003</v>
      </c>
      <c r="F14" s="128">
        <v>102.09699999999999</v>
      </c>
      <c r="G14" s="129">
        <f t="shared" si="1"/>
        <v>97.960999999999999</v>
      </c>
      <c r="I14" s="40"/>
      <c r="J14" s="40"/>
    </row>
    <row r="15" spans="1:10" ht="12.75" customHeight="1">
      <c r="A15" s="177" t="s">
        <v>171</v>
      </c>
      <c r="B15" s="128">
        <v>91.849333000000001</v>
      </c>
      <c r="C15" s="128">
        <v>98.634</v>
      </c>
      <c r="D15" s="129">
        <f t="shared" si="0"/>
        <v>95.241666500000008</v>
      </c>
      <c r="E15" s="128">
        <v>96.817999999999998</v>
      </c>
      <c r="F15" s="128">
        <v>104.05800000000001</v>
      </c>
      <c r="G15" s="129">
        <f t="shared" si="1"/>
        <v>100.438</v>
      </c>
      <c r="I15" s="40"/>
      <c r="J15" s="40"/>
    </row>
    <row r="16" spans="1:10" ht="12.75" customHeight="1">
      <c r="A16" s="132"/>
      <c r="B16" s="128"/>
      <c r="C16" s="128"/>
      <c r="D16" s="129"/>
      <c r="E16" s="128"/>
      <c r="F16" s="128"/>
      <c r="G16" s="129"/>
      <c r="I16" s="40"/>
      <c r="J16" s="40"/>
    </row>
    <row r="17" spans="1:10" ht="12.75" customHeight="1">
      <c r="A17" s="133" t="s">
        <v>118</v>
      </c>
      <c r="B17" s="134">
        <v>98.341666599999996</v>
      </c>
      <c r="C17" s="134">
        <v>101.80800000000001</v>
      </c>
      <c r="D17" s="135">
        <f>SUM(B17:C17)/2</f>
        <v>100.07483329999999</v>
      </c>
      <c r="E17" s="134">
        <v>98.001000000000005</v>
      </c>
      <c r="F17" s="134">
        <v>104.07899999999999</v>
      </c>
      <c r="G17" s="135">
        <f>SUM(E17:F17)/2</f>
        <v>101.03999999999999</v>
      </c>
      <c r="I17" s="40"/>
      <c r="J17" s="40"/>
    </row>
    <row r="18" spans="1:10" ht="12.75" customHeight="1">
      <c r="A18" s="175"/>
      <c r="B18" s="134"/>
      <c r="C18" s="134"/>
      <c r="D18" s="129"/>
      <c r="E18" s="134"/>
      <c r="F18" s="134"/>
      <c r="G18" s="129"/>
      <c r="I18" s="40"/>
      <c r="J18" s="40"/>
    </row>
    <row r="19" spans="1:10" ht="12.75" customHeight="1">
      <c r="A19" s="100"/>
      <c r="B19" s="128"/>
      <c r="C19" s="128"/>
      <c r="D19" s="129"/>
      <c r="E19" s="128"/>
      <c r="F19" s="128"/>
      <c r="G19" s="129"/>
      <c r="I19" s="40"/>
      <c r="J19" s="40"/>
    </row>
    <row r="20" spans="1:10" ht="12.75" customHeight="1">
      <c r="A20" s="136" t="s">
        <v>119</v>
      </c>
      <c r="B20" s="134">
        <v>94.687330000000003</v>
      </c>
      <c r="C20" s="134">
        <v>101.217</v>
      </c>
      <c r="D20" s="135">
        <f>SUM(B20:C20)/2</f>
        <v>97.952165000000008</v>
      </c>
      <c r="E20" s="134">
        <v>93.66</v>
      </c>
      <c r="F20" s="134">
        <v>102.59</v>
      </c>
      <c r="G20" s="135">
        <f>SUM(E20:F20)/2</f>
        <v>98.125</v>
      </c>
      <c r="I20" s="40"/>
      <c r="J20" s="40"/>
    </row>
    <row r="21" spans="1:10" ht="12.75" customHeight="1">
      <c r="A21" s="137"/>
      <c r="B21" s="134"/>
      <c r="C21" s="134"/>
      <c r="D21" s="129"/>
      <c r="E21" s="134"/>
      <c r="F21" s="134"/>
      <c r="G21" s="129"/>
      <c r="I21" s="40"/>
      <c r="J21" s="40"/>
    </row>
    <row r="22" spans="1:10" ht="12.75" customHeight="1" thickBot="1">
      <c r="A22" s="221" t="s">
        <v>120</v>
      </c>
      <c r="B22" s="227">
        <v>92.507000000000005</v>
      </c>
      <c r="C22" s="227">
        <v>90.495999999999995</v>
      </c>
      <c r="D22" s="228">
        <f>SUM(B22:C22)/2</f>
        <v>91.501499999999993</v>
      </c>
      <c r="E22" s="227">
        <v>94.866</v>
      </c>
      <c r="F22" s="227">
        <v>94.275999999999996</v>
      </c>
      <c r="G22" s="228">
        <f>SUM(E22:F22)/2</f>
        <v>94.570999999999998</v>
      </c>
      <c r="I22" s="40"/>
      <c r="J22" s="40"/>
    </row>
    <row r="23" spans="1:10" ht="12.75" customHeight="1">
      <c r="A23" s="141" t="s">
        <v>34</v>
      </c>
      <c r="B23" s="142"/>
      <c r="C23" s="142"/>
      <c r="D23" s="142"/>
      <c r="E23" s="142"/>
      <c r="F23" s="142"/>
      <c r="G23" s="142"/>
      <c r="I23" s="40"/>
      <c r="J23" s="40"/>
    </row>
    <row r="24" spans="1:10" ht="12.75" customHeight="1">
      <c r="A24" s="20" t="s">
        <v>110</v>
      </c>
      <c r="B24" s="1"/>
      <c r="C24" s="1"/>
      <c r="D24" s="18"/>
      <c r="E24" s="1"/>
      <c r="F24" s="1"/>
      <c r="G24" s="18"/>
      <c r="I24" s="40"/>
      <c r="J24" s="40"/>
    </row>
  </sheetData>
  <mergeCells count="5">
    <mergeCell ref="A1:G1"/>
    <mergeCell ref="B5:D5"/>
    <mergeCell ref="E5:G5"/>
    <mergeCell ref="A5:A6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ignoredErrors>
    <ignoredError sqref="G7:G15 G20 G17 G22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68" style="9" bestFit="1" customWidth="1"/>
    <col min="2" max="7" width="14.7109375" style="4" customWidth="1"/>
    <col min="8" max="16384" width="11.42578125" style="9"/>
  </cols>
  <sheetData>
    <row r="1" spans="1:10" s="22" customFormat="1" ht="18" customHeight="1">
      <c r="A1" s="422" t="s">
        <v>116</v>
      </c>
      <c r="B1" s="422"/>
      <c r="C1" s="422"/>
      <c r="D1" s="422"/>
      <c r="E1" s="422"/>
      <c r="F1" s="422"/>
      <c r="G1" s="422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2" t="s">
        <v>269</v>
      </c>
      <c r="B3" s="432"/>
      <c r="C3" s="432"/>
      <c r="D3" s="432"/>
      <c r="E3" s="432"/>
      <c r="F3" s="432"/>
      <c r="G3" s="432"/>
      <c r="H3" s="60"/>
      <c r="I3" s="60"/>
      <c r="J3" s="14"/>
    </row>
    <row r="4" spans="1:10" ht="12.75" customHeight="1" thickBot="1">
      <c r="A4" s="80"/>
      <c r="B4" s="80"/>
      <c r="C4" s="80"/>
      <c r="D4" s="80"/>
      <c r="E4" s="80"/>
      <c r="F4" s="80"/>
      <c r="G4" s="103"/>
      <c r="H4" s="14"/>
      <c r="I4" s="14"/>
      <c r="J4" s="14"/>
    </row>
    <row r="5" spans="1:10" ht="36" customHeight="1">
      <c r="A5" s="439" t="s">
        <v>102</v>
      </c>
      <c r="B5" s="536">
        <v>2014</v>
      </c>
      <c r="C5" s="537"/>
      <c r="D5" s="538"/>
      <c r="E5" s="536">
        <v>2015</v>
      </c>
      <c r="F5" s="537"/>
      <c r="G5" s="538"/>
    </row>
    <row r="6" spans="1:10" ht="38.25" customHeight="1" thickBot="1">
      <c r="A6" s="441"/>
      <c r="B6" s="144" t="s">
        <v>27</v>
      </c>
      <c r="C6" s="144" t="s">
        <v>28</v>
      </c>
      <c r="D6" s="145" t="s">
        <v>29</v>
      </c>
      <c r="E6" s="144" t="s">
        <v>27</v>
      </c>
      <c r="F6" s="144" t="s">
        <v>28</v>
      </c>
      <c r="G6" s="145" t="s">
        <v>29</v>
      </c>
      <c r="H6" s="4"/>
    </row>
    <row r="7" spans="1:10" ht="21" customHeight="1">
      <c r="A7" s="92" t="s">
        <v>249</v>
      </c>
      <c r="B7" s="128">
        <v>81.857166669999998</v>
      </c>
      <c r="C7" s="128">
        <v>76.991</v>
      </c>
      <c r="D7" s="129">
        <f>(B7+C7)/2</f>
        <v>79.424083335000006</v>
      </c>
      <c r="E7" s="128">
        <v>85.216999999999999</v>
      </c>
      <c r="F7" s="128">
        <v>82.558000000000007</v>
      </c>
      <c r="G7" s="129">
        <f>(E7+F7)/2</f>
        <v>83.887500000000003</v>
      </c>
      <c r="I7" s="40"/>
      <c r="J7" s="40"/>
    </row>
    <row r="8" spans="1:10" ht="12.75" customHeight="1">
      <c r="A8" s="90" t="s">
        <v>107</v>
      </c>
      <c r="B8" s="128">
        <v>99.996499999999997</v>
      </c>
      <c r="C8" s="128">
        <v>96.194999999999993</v>
      </c>
      <c r="D8" s="129">
        <f>(B8+C8)/2</f>
        <v>98.095749999999995</v>
      </c>
      <c r="E8" s="128">
        <v>102.154</v>
      </c>
      <c r="F8" s="128">
        <v>100.495</v>
      </c>
      <c r="G8" s="129">
        <f>(E8+F8)/2</f>
        <v>101.3245</v>
      </c>
      <c r="I8" s="40"/>
      <c r="J8" s="40"/>
    </row>
    <row r="9" spans="1:10" ht="13.5" thickBot="1">
      <c r="A9" s="115" t="s">
        <v>108</v>
      </c>
      <c r="B9" s="146">
        <v>63.634166700000002</v>
      </c>
      <c r="C9" s="146">
        <v>64.584000000000003</v>
      </c>
      <c r="D9" s="129">
        <f>(B9+C9)/2</f>
        <v>64.109083350000006</v>
      </c>
      <c r="E9" s="146">
        <v>68.048000000000002</v>
      </c>
      <c r="F9" s="146">
        <v>67.912999999999997</v>
      </c>
      <c r="G9" s="129">
        <f>(E9+F9)/2</f>
        <v>67.980500000000006</v>
      </c>
    </row>
    <row r="10" spans="1:10" ht="12.75" customHeight="1">
      <c r="A10" s="141" t="s">
        <v>34</v>
      </c>
      <c r="B10" s="142"/>
      <c r="C10" s="142"/>
      <c r="D10" s="142"/>
      <c r="E10" s="142"/>
      <c r="F10" s="142"/>
      <c r="G10" s="142"/>
    </row>
    <row r="11" spans="1:10" ht="12.75" customHeight="1">
      <c r="A11" s="20" t="s">
        <v>103</v>
      </c>
      <c r="B11" s="230"/>
      <c r="C11" s="230"/>
      <c r="D11" s="230"/>
      <c r="E11" s="230"/>
      <c r="F11" s="230"/>
      <c r="G11" s="230"/>
      <c r="I11" s="21"/>
    </row>
    <row r="12" spans="1:10">
      <c r="B12" s="230"/>
      <c r="C12" s="230"/>
      <c r="D12" s="230"/>
      <c r="E12" s="230"/>
      <c r="F12" s="230"/>
      <c r="G12" s="230"/>
    </row>
    <row r="13" spans="1:10">
      <c r="B13" s="230"/>
      <c r="C13" s="230"/>
      <c r="D13" s="230"/>
    </row>
  </sheetData>
  <mergeCells count="5">
    <mergeCell ref="A1:G1"/>
    <mergeCell ref="A3:G3"/>
    <mergeCell ref="B5:D5"/>
    <mergeCell ref="E5:G5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37"/>
  <sheetViews>
    <sheetView showGridLines="0" view="pageBreakPreview" zoomScale="75" zoomScaleNormal="75" workbookViewId="0">
      <selection activeCell="C19" sqref="C19"/>
    </sheetView>
  </sheetViews>
  <sheetFormatPr baseColWidth="10" defaultColWidth="8.42578125" defaultRowHeight="12.75"/>
  <cols>
    <col min="1" max="1" width="35.5703125" style="9" customWidth="1"/>
    <col min="2" max="5" width="20" style="12" customWidth="1"/>
    <col min="6" max="6" width="7.42578125" style="13" customWidth="1"/>
    <col min="7" max="10" width="9.28515625" style="14" customWidth="1"/>
    <col min="11" max="16384" width="8.42578125" style="9"/>
  </cols>
  <sheetData>
    <row r="1" spans="1:10" s="22" customFormat="1" ht="18">
      <c r="A1" s="422" t="s">
        <v>116</v>
      </c>
      <c r="B1" s="422"/>
      <c r="C1" s="422"/>
      <c r="D1" s="422"/>
      <c r="E1" s="422"/>
      <c r="F1" s="67"/>
      <c r="G1" s="50"/>
      <c r="H1" s="51"/>
      <c r="I1" s="51"/>
      <c r="J1" s="51"/>
    </row>
    <row r="2" spans="1:10" ht="12.75" customHeight="1">
      <c r="A2" s="20"/>
      <c r="B2" s="6"/>
      <c r="C2" s="6"/>
      <c r="D2" s="6"/>
      <c r="E2" s="6"/>
      <c r="F2" s="6"/>
      <c r="G2" s="50"/>
    </row>
    <row r="3" spans="1:10" ht="15" customHeight="1">
      <c r="A3" s="432" t="s">
        <v>136</v>
      </c>
      <c r="B3" s="432"/>
      <c r="C3" s="432"/>
      <c r="D3" s="432"/>
      <c r="E3" s="432"/>
      <c r="F3" s="60"/>
      <c r="G3" s="50"/>
    </row>
    <row r="4" spans="1:10" ht="15" customHeight="1">
      <c r="A4" s="432" t="s">
        <v>292</v>
      </c>
      <c r="B4" s="432"/>
      <c r="C4" s="432"/>
      <c r="D4" s="432"/>
      <c r="E4" s="432"/>
      <c r="F4" s="60"/>
      <c r="G4" s="50"/>
    </row>
    <row r="5" spans="1:10" ht="12.75" customHeight="1" thickBot="1">
      <c r="A5" s="80"/>
      <c r="B5" s="80"/>
      <c r="C5" s="80"/>
      <c r="D5" s="80"/>
      <c r="E5" s="80"/>
      <c r="F5" s="23"/>
      <c r="G5" s="50"/>
    </row>
    <row r="6" spans="1:10" ht="21" customHeight="1">
      <c r="A6" s="439" t="s">
        <v>0</v>
      </c>
      <c r="B6" s="442" t="s">
        <v>1</v>
      </c>
      <c r="C6" s="443"/>
      <c r="D6" s="444" t="s">
        <v>2</v>
      </c>
      <c r="E6" s="445"/>
      <c r="F6" s="55"/>
      <c r="G6" s="50"/>
    </row>
    <row r="7" spans="1:10" ht="12.75" customHeight="1">
      <c r="A7" s="440"/>
      <c r="B7" s="446" t="s">
        <v>3</v>
      </c>
      <c r="C7" s="433" t="s">
        <v>89</v>
      </c>
      <c r="D7" s="433" t="s">
        <v>3</v>
      </c>
      <c r="E7" s="435" t="s">
        <v>89</v>
      </c>
      <c r="F7" s="55"/>
      <c r="G7" s="50"/>
    </row>
    <row r="8" spans="1:10" ht="12.75" customHeight="1" thickBot="1">
      <c r="A8" s="441"/>
      <c r="B8" s="447"/>
      <c r="C8" s="434"/>
      <c r="D8" s="434"/>
      <c r="E8" s="436"/>
      <c r="F8" s="42"/>
      <c r="G8" s="50"/>
    </row>
    <row r="9" spans="1:10" ht="18" customHeight="1">
      <c r="A9" s="81" t="s">
        <v>4</v>
      </c>
      <c r="B9" s="82">
        <v>3413</v>
      </c>
      <c r="C9" s="83">
        <f t="shared" ref="C9:C26" si="0">(B9/$B$28)*100</f>
        <v>13.57381482659879</v>
      </c>
      <c r="D9" s="82">
        <v>3773</v>
      </c>
      <c r="E9" s="84">
        <f t="shared" ref="E9:E26" si="1">(D9/$D$28)*100</f>
        <v>13.715511287215094</v>
      </c>
      <c r="F9" s="71"/>
      <c r="G9" s="50"/>
    </row>
    <row r="10" spans="1:10" ht="12.75" customHeight="1">
      <c r="A10" s="85" t="s">
        <v>5</v>
      </c>
      <c r="B10" s="86">
        <v>790</v>
      </c>
      <c r="C10" s="87">
        <f t="shared" si="0"/>
        <v>3.1419026407890551</v>
      </c>
      <c r="D10" s="86">
        <v>880</v>
      </c>
      <c r="E10" s="88">
        <f t="shared" si="1"/>
        <v>3.1989530699043951</v>
      </c>
      <c r="F10" s="71"/>
      <c r="G10" s="50"/>
    </row>
    <row r="11" spans="1:10" ht="12.75" customHeight="1">
      <c r="A11" s="89" t="s">
        <v>6</v>
      </c>
      <c r="B11" s="86">
        <v>513</v>
      </c>
      <c r="C11" s="87">
        <f t="shared" si="0"/>
        <v>2.0402481705377027</v>
      </c>
      <c r="D11" s="86">
        <v>554</v>
      </c>
      <c r="E11" s="88">
        <f t="shared" si="1"/>
        <v>2.0138863644625395</v>
      </c>
      <c r="F11" s="71"/>
      <c r="G11" s="50"/>
    </row>
    <row r="12" spans="1:10" ht="12.75" customHeight="1">
      <c r="A12" s="85" t="s">
        <v>7</v>
      </c>
      <c r="B12" s="86">
        <v>769</v>
      </c>
      <c r="C12" s="87">
        <f t="shared" si="0"/>
        <v>3.0583837098313715</v>
      </c>
      <c r="D12" s="86">
        <v>803</v>
      </c>
      <c r="E12" s="88">
        <f t="shared" si="1"/>
        <v>2.9190446762877604</v>
      </c>
      <c r="F12" s="71"/>
      <c r="G12" s="50"/>
    </row>
    <row r="13" spans="1:10" ht="12.75" customHeight="1">
      <c r="A13" s="85" t="s">
        <v>8</v>
      </c>
      <c r="B13" s="86">
        <v>639</v>
      </c>
      <c r="C13" s="87">
        <f t="shared" si="0"/>
        <v>2.5413617562838056</v>
      </c>
      <c r="D13" s="86">
        <v>716</v>
      </c>
      <c r="E13" s="88">
        <f t="shared" si="1"/>
        <v>2.6027845432403938</v>
      </c>
      <c r="F13" s="71"/>
      <c r="G13" s="50"/>
    </row>
    <row r="14" spans="1:10" ht="12.75" customHeight="1">
      <c r="A14" s="85" t="s">
        <v>9</v>
      </c>
      <c r="B14" s="86">
        <v>310</v>
      </c>
      <c r="C14" s="87">
        <f t="shared" si="0"/>
        <v>1.2328985046134266</v>
      </c>
      <c r="D14" s="86">
        <v>334</v>
      </c>
      <c r="E14" s="88">
        <f t="shared" si="1"/>
        <v>1.2141480969864407</v>
      </c>
      <c r="F14" s="71"/>
      <c r="G14" s="50"/>
    </row>
    <row r="15" spans="1:10" ht="12.75" customHeight="1">
      <c r="A15" s="85" t="s">
        <v>10</v>
      </c>
      <c r="B15" s="86">
        <v>1573</v>
      </c>
      <c r="C15" s="87">
        <f t="shared" si="0"/>
        <v>6.2559656379255495</v>
      </c>
      <c r="D15" s="86">
        <v>1727</v>
      </c>
      <c r="E15" s="88">
        <f t="shared" si="1"/>
        <v>6.2779453996873746</v>
      </c>
      <c r="F15" s="71"/>
      <c r="G15" s="50"/>
    </row>
    <row r="16" spans="1:10" ht="12.75" customHeight="1">
      <c r="A16" s="89" t="s">
        <v>11</v>
      </c>
      <c r="B16" s="86">
        <v>1711</v>
      </c>
      <c r="C16" s="87">
        <f t="shared" si="0"/>
        <v>6.8048043270760417</v>
      </c>
      <c r="D16" s="86">
        <v>1901</v>
      </c>
      <c r="E16" s="88">
        <f t="shared" si="1"/>
        <v>6.910465665782108</v>
      </c>
      <c r="F16" s="71"/>
      <c r="G16" s="50"/>
    </row>
    <row r="17" spans="1:9" ht="12.75" customHeight="1">
      <c r="A17" s="89" t="s">
        <v>12</v>
      </c>
      <c r="B17" s="86">
        <v>4169</v>
      </c>
      <c r="C17" s="87">
        <f t="shared" si="0"/>
        <v>16.580496341075406</v>
      </c>
      <c r="D17" s="86">
        <v>4624</v>
      </c>
      <c r="E17" s="88">
        <f t="shared" si="1"/>
        <v>16.809044312770364</v>
      </c>
      <c r="F17" s="71"/>
      <c r="G17" s="50"/>
    </row>
    <row r="18" spans="1:9" ht="12.75" customHeight="1">
      <c r="A18" s="89" t="s">
        <v>18</v>
      </c>
      <c r="B18" s="86">
        <v>3135</v>
      </c>
      <c r="C18" s="87">
        <f t="shared" si="0"/>
        <v>12.468183264397073</v>
      </c>
      <c r="D18" s="86">
        <v>3454</v>
      </c>
      <c r="E18" s="88">
        <f t="shared" si="1"/>
        <v>12.555890799374749</v>
      </c>
      <c r="F18" s="71"/>
      <c r="G18" s="50"/>
      <c r="I18" s="56"/>
    </row>
    <row r="19" spans="1:9" ht="12.75" customHeight="1">
      <c r="A19" s="89" t="s">
        <v>13</v>
      </c>
      <c r="B19" s="86">
        <v>693</v>
      </c>
      <c r="C19" s="87">
        <f t="shared" si="0"/>
        <v>2.7561247216035634</v>
      </c>
      <c r="D19" s="86">
        <v>750</v>
      </c>
      <c r="E19" s="88">
        <f t="shared" si="1"/>
        <v>2.7263804573048818</v>
      </c>
      <c r="F19" s="71"/>
      <c r="G19" s="50"/>
      <c r="I19" s="55"/>
    </row>
    <row r="20" spans="1:9" ht="12.75" customHeight="1">
      <c r="A20" s="89" t="s">
        <v>14</v>
      </c>
      <c r="B20" s="86">
        <v>1975</v>
      </c>
      <c r="C20" s="87">
        <f t="shared" si="0"/>
        <v>7.8547566019726371</v>
      </c>
      <c r="D20" s="86">
        <v>2178</v>
      </c>
      <c r="E20" s="88">
        <f t="shared" si="1"/>
        <v>7.9174088480133769</v>
      </c>
      <c r="F20" s="71"/>
      <c r="G20" s="50"/>
      <c r="I20" s="55"/>
    </row>
    <row r="21" spans="1:9" ht="12.75" customHeight="1">
      <c r="A21" s="90" t="s">
        <v>35</v>
      </c>
      <c r="B21" s="86">
        <v>2213</v>
      </c>
      <c r="C21" s="87">
        <f t="shared" si="0"/>
        <v>8.8013044861597187</v>
      </c>
      <c r="D21" s="86">
        <v>2424</v>
      </c>
      <c r="E21" s="88">
        <f t="shared" si="1"/>
        <v>8.8116616380093777</v>
      </c>
      <c r="F21" s="71"/>
      <c r="G21" s="50"/>
      <c r="I21" s="55"/>
    </row>
    <row r="22" spans="1:9" ht="12.75" customHeight="1">
      <c r="A22" s="90" t="s">
        <v>15</v>
      </c>
      <c r="B22" s="86">
        <v>1119</v>
      </c>
      <c r="C22" s="87">
        <f t="shared" si="0"/>
        <v>4.450365892459434</v>
      </c>
      <c r="D22" s="86">
        <v>1194</v>
      </c>
      <c r="E22" s="88">
        <f t="shared" si="1"/>
        <v>4.3403976880293724</v>
      </c>
      <c r="F22" s="71"/>
      <c r="G22" s="50"/>
      <c r="I22" s="55"/>
    </row>
    <row r="23" spans="1:9" ht="12.75" customHeight="1">
      <c r="A23" s="89" t="s">
        <v>36</v>
      </c>
      <c r="B23" s="86">
        <v>439</v>
      </c>
      <c r="C23" s="87">
        <f t="shared" si="0"/>
        <v>1.745943366210627</v>
      </c>
      <c r="D23" s="86">
        <v>463</v>
      </c>
      <c r="E23" s="88">
        <f t="shared" si="1"/>
        <v>1.6830855356428804</v>
      </c>
      <c r="F23" s="71"/>
      <c r="G23" s="50"/>
    </row>
    <row r="24" spans="1:9" ht="12.75" customHeight="1">
      <c r="A24" s="89" t="s">
        <v>16</v>
      </c>
      <c r="B24" s="86">
        <v>1382</v>
      </c>
      <c r="C24" s="87">
        <f t="shared" si="0"/>
        <v>5.4963410754056632</v>
      </c>
      <c r="D24" s="86">
        <v>1408</v>
      </c>
      <c r="E24" s="88">
        <f t="shared" si="1"/>
        <v>5.118324911847032</v>
      </c>
      <c r="F24" s="71"/>
      <c r="G24" s="50"/>
    </row>
    <row r="25" spans="1:9" ht="12.75" customHeight="1">
      <c r="A25" s="89" t="s">
        <v>17</v>
      </c>
      <c r="B25" s="86">
        <v>293</v>
      </c>
      <c r="C25" s="87">
        <f t="shared" si="0"/>
        <v>1.1652879414572066</v>
      </c>
      <c r="D25" s="86">
        <v>318</v>
      </c>
      <c r="E25" s="88">
        <f t="shared" si="1"/>
        <v>1.15598531389727</v>
      </c>
      <c r="F25" s="71"/>
      <c r="G25" s="50"/>
    </row>
    <row r="26" spans="1:9" ht="12.75" customHeight="1">
      <c r="A26" s="90" t="s">
        <v>19</v>
      </c>
      <c r="B26" s="86">
        <v>8</v>
      </c>
      <c r="C26" s="87">
        <f t="shared" si="0"/>
        <v>3.1816735602927138E-2</v>
      </c>
      <c r="D26" s="86">
        <v>8</v>
      </c>
      <c r="E26" s="88">
        <f t="shared" si="1"/>
        <v>2.9081391544585406E-2</v>
      </c>
      <c r="F26" s="71"/>
      <c r="G26" s="50"/>
    </row>
    <row r="27" spans="1:9" ht="12.75" customHeight="1">
      <c r="A27" s="90"/>
      <c r="B27" s="91"/>
      <c r="C27" s="87"/>
      <c r="D27" s="86"/>
      <c r="E27" s="88"/>
      <c r="F27" s="71"/>
      <c r="G27" s="50"/>
    </row>
    <row r="28" spans="1:9" ht="12.75" customHeight="1" thickBot="1">
      <c r="A28" s="215" t="s">
        <v>123</v>
      </c>
      <c r="B28" s="216">
        <f>SUM(B9:B26)</f>
        <v>25144</v>
      </c>
      <c r="C28" s="217">
        <f>SUM(C9:C26)</f>
        <v>100</v>
      </c>
      <c r="D28" s="216">
        <f>SUM(D9:D26)</f>
        <v>27509</v>
      </c>
      <c r="E28" s="218">
        <f>SUM(E9:E26)</f>
        <v>100</v>
      </c>
      <c r="F28" s="72"/>
      <c r="G28" s="50"/>
    </row>
    <row r="29" spans="1:9" ht="12.75" customHeight="1">
      <c r="A29" s="437" t="s">
        <v>290</v>
      </c>
      <c r="B29" s="437"/>
      <c r="C29" s="94"/>
      <c r="D29" s="95"/>
      <c r="E29" s="96"/>
      <c r="F29" s="11"/>
    </row>
    <row r="30" spans="1:9">
      <c r="A30" s="212" t="s">
        <v>242</v>
      </c>
      <c r="C30" s="9"/>
      <c r="E30" s="9"/>
      <c r="F30" s="9"/>
    </row>
    <row r="31" spans="1:9">
      <c r="A31" s="438" t="s">
        <v>241</v>
      </c>
      <c r="B31" s="438"/>
      <c r="C31" s="438"/>
      <c r="D31" s="438"/>
      <c r="E31" s="438"/>
      <c r="F31" s="9"/>
    </row>
    <row r="32" spans="1:9">
      <c r="A32" s="213" t="s">
        <v>239</v>
      </c>
      <c r="B32" s="214"/>
      <c r="C32" s="214"/>
      <c r="D32" s="214"/>
      <c r="E32" s="214"/>
      <c r="F32" s="9"/>
    </row>
    <row r="33" spans="1:6">
      <c r="A33" s="213" t="s">
        <v>240</v>
      </c>
      <c r="B33" s="214"/>
      <c r="C33" s="214"/>
      <c r="D33" s="214"/>
      <c r="E33" s="214"/>
      <c r="F33" s="9"/>
    </row>
    <row r="34" spans="1:6">
      <c r="A34" s="5"/>
      <c r="B34" s="9"/>
      <c r="C34" s="9"/>
      <c r="D34" s="9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13"/>
      <c r="B36" s="13"/>
      <c r="C36" s="13"/>
      <c r="D36" s="9"/>
      <c r="E36" s="9"/>
      <c r="F36" s="9"/>
    </row>
    <row r="37" spans="1:6">
      <c r="A37" s="5"/>
      <c r="D37" s="13"/>
      <c r="E37" s="13"/>
      <c r="F37" s="9"/>
    </row>
  </sheetData>
  <mergeCells count="12">
    <mergeCell ref="D7:D8"/>
    <mergeCell ref="E7:E8"/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75" zoomScaleNormal="75" workbookViewId="0">
      <selection activeCell="C19" sqref="C19"/>
    </sheetView>
  </sheetViews>
  <sheetFormatPr baseColWidth="10" defaultRowHeight="12.75"/>
  <cols>
    <col min="1" max="1" width="60.5703125" style="76" bestFit="1" customWidth="1"/>
    <col min="2" max="7" width="14.7109375" style="190" customWidth="1"/>
    <col min="8" max="16384" width="11.42578125" style="76"/>
  </cols>
  <sheetData>
    <row r="1" spans="1:10" s="183" customFormat="1" ht="18" customHeight="1">
      <c r="A1" s="540" t="s">
        <v>116</v>
      </c>
      <c r="B1" s="540"/>
      <c r="C1" s="540"/>
      <c r="D1" s="540"/>
      <c r="E1" s="540"/>
      <c r="F1" s="540"/>
      <c r="G1" s="540"/>
    </row>
    <row r="2" spans="1:10" ht="12.75" customHeight="1">
      <c r="A2" s="184"/>
      <c r="B2" s="185"/>
      <c r="C2" s="185"/>
      <c r="D2" s="185"/>
      <c r="E2" s="185"/>
      <c r="F2" s="185"/>
      <c r="G2" s="185"/>
    </row>
    <row r="3" spans="1:10" ht="15" customHeight="1">
      <c r="A3" s="459" t="s">
        <v>270</v>
      </c>
      <c r="B3" s="459"/>
      <c r="C3" s="459"/>
      <c r="D3" s="459"/>
      <c r="E3" s="459"/>
      <c r="F3" s="459"/>
      <c r="G3" s="459"/>
      <c r="H3" s="186"/>
      <c r="I3" s="186"/>
      <c r="J3" s="75"/>
    </row>
    <row r="4" spans="1:10" ht="12.75" customHeight="1" thickBot="1">
      <c r="A4" s="188"/>
      <c r="B4" s="188"/>
      <c r="C4" s="188"/>
      <c r="D4" s="188"/>
      <c r="E4" s="188"/>
      <c r="F4" s="188"/>
      <c r="G4" s="194"/>
      <c r="H4" s="75"/>
      <c r="I4" s="75"/>
      <c r="J4" s="75"/>
    </row>
    <row r="5" spans="1:10" ht="32.25" customHeight="1">
      <c r="A5" s="439" t="s">
        <v>102</v>
      </c>
      <c r="B5" s="536">
        <v>2014</v>
      </c>
      <c r="C5" s="537"/>
      <c r="D5" s="538"/>
      <c r="E5" s="536">
        <v>2015</v>
      </c>
      <c r="F5" s="537"/>
      <c r="G5" s="538"/>
    </row>
    <row r="6" spans="1:10" ht="37.5" customHeight="1" thickBot="1">
      <c r="A6" s="441"/>
      <c r="B6" s="144" t="s">
        <v>27</v>
      </c>
      <c r="C6" s="143" t="s">
        <v>28</v>
      </c>
      <c r="D6" s="145" t="s">
        <v>29</v>
      </c>
      <c r="E6" s="144" t="s">
        <v>27</v>
      </c>
      <c r="F6" s="143" t="s">
        <v>28</v>
      </c>
      <c r="G6" s="145" t="s">
        <v>29</v>
      </c>
      <c r="H6" s="190"/>
    </row>
    <row r="7" spans="1:10" ht="36.75" customHeight="1" thickBot="1">
      <c r="A7" s="106" t="s">
        <v>182</v>
      </c>
      <c r="B7" s="126">
        <v>89.736000000000004</v>
      </c>
      <c r="C7" s="126">
        <v>91.076999999999998</v>
      </c>
      <c r="D7" s="127">
        <f>(B7+C7)/2</f>
        <v>90.406499999999994</v>
      </c>
      <c r="E7" s="126">
        <v>90.929000000000002</v>
      </c>
      <c r="F7" s="126">
        <v>90.171999999999997</v>
      </c>
      <c r="G7" s="127">
        <f>(E7+F7)/2</f>
        <v>90.5505</v>
      </c>
      <c r="I7" s="195"/>
      <c r="J7" s="195"/>
    </row>
    <row r="8" spans="1:10" ht="12.75" customHeight="1">
      <c r="A8" s="191" t="s">
        <v>34</v>
      </c>
      <c r="B8" s="192"/>
      <c r="C8" s="192"/>
      <c r="D8" s="192"/>
      <c r="E8" s="192"/>
      <c r="F8" s="192"/>
      <c r="G8" s="192"/>
    </row>
    <row r="9" spans="1:10" ht="12.75" customHeight="1">
      <c r="A9" s="77" t="s">
        <v>103</v>
      </c>
      <c r="B9" s="79"/>
      <c r="C9" s="79"/>
      <c r="D9" s="78"/>
      <c r="E9" s="79"/>
      <c r="F9" s="79"/>
      <c r="G9" s="78"/>
      <c r="I9" s="168"/>
    </row>
  </sheetData>
  <mergeCells count="5">
    <mergeCell ref="A1:G1"/>
    <mergeCell ref="A3:G3"/>
    <mergeCell ref="A5:A6"/>
    <mergeCell ref="B5:D5"/>
    <mergeCell ref="E5:G5"/>
  </mergeCells>
  <phoneticPr fontId="11" type="noConversion"/>
  <printOptions horizontalCentered="1"/>
  <pageMargins left="0.78740157480314965" right="0.78740157480314965" top="0.98425196850393704" bottom="0.98425196850393704" header="0" footer="0"/>
  <pageSetup paperSize="9" scale="5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25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50.28515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2" customFormat="1" ht="18" customHeight="1">
      <c r="A1" s="422" t="s">
        <v>116</v>
      </c>
      <c r="B1" s="422"/>
      <c r="C1" s="422"/>
      <c r="D1" s="422"/>
      <c r="E1" s="29"/>
      <c r="F1" s="29"/>
      <c r="G1" s="29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2" t="s">
        <v>144</v>
      </c>
      <c r="B3" s="432"/>
      <c r="C3" s="432"/>
      <c r="D3" s="432"/>
      <c r="E3" s="60"/>
      <c r="F3" s="60"/>
      <c r="G3" s="60"/>
      <c r="H3" s="60"/>
      <c r="I3" s="60"/>
      <c r="J3" s="14"/>
    </row>
    <row r="4" spans="1:10" s="3" customFormat="1" ht="15" customHeight="1">
      <c r="A4" s="432" t="s">
        <v>271</v>
      </c>
      <c r="B4" s="432"/>
      <c r="C4" s="432"/>
      <c r="D4" s="432"/>
      <c r="E4" s="23"/>
      <c r="F4" s="23"/>
      <c r="G4" s="23"/>
    </row>
    <row r="5" spans="1:10" ht="12.75" customHeight="1" thickBot="1">
      <c r="A5" s="80"/>
      <c r="B5" s="80"/>
      <c r="C5" s="80"/>
      <c r="D5" s="80"/>
      <c r="E5" s="23"/>
      <c r="F5" s="23"/>
      <c r="G5" s="50"/>
      <c r="H5" s="14"/>
      <c r="I5" s="14"/>
      <c r="J5" s="14"/>
    </row>
    <row r="6" spans="1:10" ht="25.5" customHeight="1">
      <c r="A6" s="439" t="s">
        <v>109</v>
      </c>
      <c r="B6" s="541" t="s">
        <v>304</v>
      </c>
      <c r="C6" s="542"/>
      <c r="D6" s="543"/>
      <c r="E6" s="9"/>
      <c r="F6" s="9"/>
      <c r="G6" s="9"/>
    </row>
    <row r="7" spans="1:10" ht="28.5" customHeight="1" thickBot="1">
      <c r="A7" s="539"/>
      <c r="B7" s="144" t="s">
        <v>27</v>
      </c>
      <c r="C7" s="143" t="s">
        <v>28</v>
      </c>
      <c r="D7" s="145" t="s">
        <v>29</v>
      </c>
      <c r="F7" s="9"/>
      <c r="G7" s="9"/>
    </row>
    <row r="8" spans="1:10" ht="25.5">
      <c r="A8" s="176" t="s">
        <v>165</v>
      </c>
      <c r="B8" s="126">
        <v>5</v>
      </c>
      <c r="C8" s="126">
        <v>4.8087999999999997</v>
      </c>
      <c r="D8" s="127">
        <f>SUM(B8:C8)/2</f>
        <v>4.9043999999999999</v>
      </c>
      <c r="E8" s="9"/>
      <c r="F8" s="9"/>
      <c r="G8" s="9"/>
    </row>
    <row r="9" spans="1:10" ht="25.5">
      <c r="A9" s="176" t="s">
        <v>166</v>
      </c>
      <c r="B9" s="128">
        <v>3.5476000000000001</v>
      </c>
      <c r="C9" s="128">
        <v>-0.67849999999999999</v>
      </c>
      <c r="D9" s="129">
        <f>SUM(B9:C9)/2</f>
        <v>1.43455</v>
      </c>
      <c r="E9" s="9"/>
      <c r="F9" s="9"/>
      <c r="G9" s="9"/>
    </row>
    <row r="10" spans="1:10">
      <c r="A10" s="176" t="s">
        <v>167</v>
      </c>
      <c r="B10" s="128">
        <v>-1.8662000000000001</v>
      </c>
      <c r="C10" s="128">
        <v>-4.8094999999999999</v>
      </c>
      <c r="D10" s="129">
        <f t="shared" ref="D10:D23" si="0">SUM(B10:C10)/2</f>
        <v>-3.33785</v>
      </c>
      <c r="E10" s="9"/>
      <c r="F10" s="9"/>
      <c r="G10" s="9"/>
    </row>
    <row r="11" spans="1:10" ht="25.5">
      <c r="A11" s="176" t="s">
        <v>168</v>
      </c>
      <c r="B11" s="128">
        <v>-43.33</v>
      </c>
      <c r="C11" s="128">
        <v>16.72</v>
      </c>
      <c r="D11" s="129">
        <f t="shared" si="0"/>
        <v>-13.305</v>
      </c>
      <c r="E11" s="9"/>
      <c r="F11" s="9"/>
      <c r="G11" s="9"/>
    </row>
    <row r="12" spans="1:10" ht="18" customHeight="1">
      <c r="A12" s="176" t="s">
        <v>104</v>
      </c>
      <c r="B12" s="128">
        <v>0.83</v>
      </c>
      <c r="C12" s="128">
        <v>-0.70830000000000004</v>
      </c>
      <c r="D12" s="129">
        <f t="shared" si="0"/>
        <v>6.084999999999996E-2</v>
      </c>
      <c r="E12" s="9"/>
      <c r="F12" s="9"/>
      <c r="G12" s="9"/>
    </row>
    <row r="13" spans="1:10" ht="25.5">
      <c r="A13" s="176" t="s">
        <v>169</v>
      </c>
      <c r="B13" s="128">
        <v>-1.64</v>
      </c>
      <c r="C13" s="128">
        <v>-0.65869999999999995</v>
      </c>
      <c r="D13" s="129">
        <f t="shared" si="0"/>
        <v>-1.1493499999999999</v>
      </c>
      <c r="E13" s="9"/>
      <c r="F13" s="9"/>
      <c r="G13" s="9"/>
    </row>
    <row r="14" spans="1:10" ht="25.5">
      <c r="A14" s="177" t="s">
        <v>170</v>
      </c>
      <c r="B14" s="128">
        <v>1.1000000000000001</v>
      </c>
      <c r="C14" s="128">
        <v>2.4300000000000002</v>
      </c>
      <c r="D14" s="129">
        <f t="shared" si="0"/>
        <v>1.7650000000000001</v>
      </c>
      <c r="E14" s="9"/>
      <c r="F14" s="9"/>
      <c r="G14" s="9"/>
    </row>
    <row r="15" spans="1:10">
      <c r="A15" s="178" t="s">
        <v>105</v>
      </c>
      <c r="B15" s="128">
        <v>3.3231000000000002</v>
      </c>
      <c r="C15" s="128">
        <v>1.8119000000000001</v>
      </c>
      <c r="D15" s="129">
        <f t="shared" si="0"/>
        <v>2.5674999999999999</v>
      </c>
      <c r="E15" s="9"/>
      <c r="F15" s="9"/>
      <c r="G15" s="9"/>
    </row>
    <row r="16" spans="1:10" ht="25.5">
      <c r="A16" s="177" t="s">
        <v>171</v>
      </c>
      <c r="B16" s="128">
        <v>5.4095000000000004</v>
      </c>
      <c r="C16" s="128">
        <v>5.4991000000000003</v>
      </c>
      <c r="D16" s="129">
        <f t="shared" si="0"/>
        <v>5.4542999999999999</v>
      </c>
      <c r="E16" s="9"/>
      <c r="F16" s="9"/>
      <c r="G16" s="9"/>
    </row>
    <row r="17" spans="1:9" ht="12.75" customHeight="1">
      <c r="A17" s="90"/>
      <c r="B17" s="128"/>
      <c r="C17" s="128"/>
      <c r="D17" s="129"/>
      <c r="E17" s="9"/>
      <c r="F17" s="9"/>
      <c r="G17" s="9"/>
    </row>
    <row r="18" spans="1:9" ht="12.75" customHeight="1">
      <c r="A18" s="133" t="s">
        <v>118</v>
      </c>
      <c r="B18" s="148">
        <v>-0.3463</v>
      </c>
      <c r="C18" s="148">
        <v>2.2305999999999999</v>
      </c>
      <c r="D18" s="129">
        <f t="shared" si="0"/>
        <v>0.94214999999999993</v>
      </c>
      <c r="E18" s="9"/>
      <c r="F18" s="9"/>
      <c r="G18" s="9"/>
    </row>
    <row r="19" spans="1:9" ht="12.75" customHeight="1">
      <c r="A19" s="175"/>
      <c r="B19" s="148"/>
      <c r="C19" s="148"/>
      <c r="D19" s="129"/>
      <c r="E19" s="9"/>
      <c r="F19" s="9"/>
      <c r="G19" s="9"/>
    </row>
    <row r="20" spans="1:9" ht="12.75" customHeight="1">
      <c r="A20" s="100"/>
      <c r="B20" s="130"/>
      <c r="C20" s="130"/>
      <c r="D20" s="129"/>
      <c r="E20" s="9"/>
      <c r="F20" s="9"/>
      <c r="G20" s="9"/>
    </row>
    <row r="21" spans="1:9" ht="12.75" customHeight="1">
      <c r="A21" s="136" t="s">
        <v>119</v>
      </c>
      <c r="B21" s="134">
        <v>-1.0849</v>
      </c>
      <c r="C21" s="134">
        <v>1.3464</v>
      </c>
      <c r="D21" s="129">
        <f t="shared" si="0"/>
        <v>0.13075000000000003</v>
      </c>
      <c r="E21" s="9"/>
      <c r="F21" s="9"/>
      <c r="G21" s="9"/>
    </row>
    <row r="22" spans="1:9" ht="12.75" customHeight="1">
      <c r="A22" s="137"/>
      <c r="B22" s="134"/>
      <c r="C22" s="134"/>
      <c r="D22" s="129"/>
      <c r="E22" s="9"/>
      <c r="F22" s="9"/>
      <c r="G22" s="9"/>
    </row>
    <row r="23" spans="1:9" ht="12.75" customHeight="1" thickBot="1">
      <c r="A23" s="221" t="s">
        <v>120</v>
      </c>
      <c r="B23" s="227">
        <v>2.5499999999999998</v>
      </c>
      <c r="C23" s="265">
        <v>4.17</v>
      </c>
      <c r="D23" s="266">
        <f t="shared" si="0"/>
        <v>3.36</v>
      </c>
      <c r="E23" s="9"/>
      <c r="F23" s="9"/>
      <c r="G23" s="9"/>
    </row>
    <row r="24" spans="1:9" ht="22.5" customHeight="1">
      <c r="A24" s="141" t="s">
        <v>34</v>
      </c>
      <c r="B24" s="142"/>
      <c r="C24" s="142"/>
      <c r="D24" s="142"/>
      <c r="E24" s="17"/>
      <c r="F24" s="17"/>
      <c r="G24" s="17"/>
    </row>
    <row r="25" spans="1:9" ht="12.75" customHeight="1">
      <c r="A25" s="20" t="s">
        <v>110</v>
      </c>
      <c r="B25" s="1"/>
      <c r="C25" s="1"/>
      <c r="D25" s="18"/>
      <c r="E25" s="1"/>
      <c r="F25" s="1"/>
      <c r="G25" s="18"/>
      <c r="I25" s="21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4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2" customFormat="1" ht="18" customHeight="1">
      <c r="A1" s="422" t="s">
        <v>116</v>
      </c>
      <c r="B1" s="422"/>
      <c r="C1" s="422"/>
      <c r="D1" s="422"/>
      <c r="E1" s="29"/>
      <c r="F1" s="29"/>
      <c r="G1" s="29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2" t="s">
        <v>145</v>
      </c>
      <c r="B3" s="432"/>
      <c r="C3" s="432"/>
      <c r="D3" s="432"/>
      <c r="E3" s="60"/>
      <c r="F3" s="60"/>
      <c r="G3" s="60"/>
      <c r="H3" s="60"/>
      <c r="I3" s="60"/>
      <c r="J3" s="14"/>
    </row>
    <row r="4" spans="1:10" s="3" customFormat="1" ht="15" customHeight="1">
      <c r="A4" s="432" t="s">
        <v>271</v>
      </c>
      <c r="B4" s="432"/>
      <c r="C4" s="432"/>
      <c r="D4" s="432"/>
      <c r="E4" s="23"/>
      <c r="F4" s="23"/>
      <c r="G4" s="23"/>
    </row>
    <row r="5" spans="1:10" ht="12.75" customHeight="1" thickBot="1">
      <c r="A5" s="80"/>
      <c r="B5" s="80"/>
      <c r="C5" s="80"/>
      <c r="D5" s="80"/>
      <c r="E5" s="23"/>
      <c r="F5" s="23"/>
      <c r="G5" s="50"/>
      <c r="H5" s="14"/>
      <c r="I5" s="14"/>
      <c r="J5" s="14"/>
    </row>
    <row r="6" spans="1:10" ht="22.5" customHeight="1">
      <c r="A6" s="439" t="s">
        <v>102</v>
      </c>
      <c r="B6" s="541" t="s">
        <v>304</v>
      </c>
      <c r="C6" s="542"/>
      <c r="D6" s="543"/>
      <c r="E6" s="9"/>
      <c r="F6" s="9"/>
      <c r="G6" s="9"/>
    </row>
    <row r="7" spans="1:10" ht="33.75" customHeight="1" thickBot="1">
      <c r="A7" s="441"/>
      <c r="B7" s="144" t="s">
        <v>27</v>
      </c>
      <c r="C7" s="143" t="s">
        <v>28</v>
      </c>
      <c r="D7" s="145" t="s">
        <v>29</v>
      </c>
      <c r="F7" s="9"/>
      <c r="G7" s="9"/>
    </row>
    <row r="8" spans="1:10" ht="31.5" customHeight="1">
      <c r="A8" s="92" t="s">
        <v>249</v>
      </c>
      <c r="B8" s="126">
        <v>4.1044999999999998</v>
      </c>
      <c r="C8" s="126">
        <v>7.2306999999999997</v>
      </c>
      <c r="D8" s="127">
        <f>(B8+C8)/2</f>
        <v>5.6676000000000002</v>
      </c>
      <c r="E8" s="9"/>
      <c r="F8" s="9"/>
      <c r="G8" s="9"/>
    </row>
    <row r="9" spans="1:10" ht="12.75" customHeight="1">
      <c r="A9" s="90" t="s">
        <v>107</v>
      </c>
      <c r="B9" s="128">
        <v>2.1575000000000002</v>
      </c>
      <c r="C9" s="128">
        <v>4.47</v>
      </c>
      <c r="D9" s="129">
        <f>(B9+C9)/2</f>
        <v>3.3137499999999998</v>
      </c>
      <c r="E9" s="9"/>
      <c r="F9" s="9"/>
      <c r="G9" s="9"/>
    </row>
    <row r="10" spans="1:10" ht="12.75" customHeight="1" thickBot="1">
      <c r="A10" s="115" t="s">
        <v>108</v>
      </c>
      <c r="B10" s="146">
        <v>6.9362000000000004</v>
      </c>
      <c r="C10" s="146">
        <v>5.1544999999999996</v>
      </c>
      <c r="D10" s="147">
        <f>(B10+C10)/2</f>
        <v>6.04535</v>
      </c>
      <c r="E10" s="9"/>
      <c r="F10" s="9"/>
      <c r="G10" s="9"/>
    </row>
    <row r="11" spans="1:10" ht="12.75" customHeight="1">
      <c r="A11" s="141" t="s">
        <v>34</v>
      </c>
      <c r="B11" s="142"/>
      <c r="C11" s="142"/>
      <c r="D11" s="142"/>
      <c r="E11" s="9"/>
      <c r="F11" s="9"/>
      <c r="G11" s="9"/>
    </row>
    <row r="12" spans="1:10" ht="12.75" customHeight="1">
      <c r="A12" s="453" t="s">
        <v>103</v>
      </c>
      <c r="B12" s="453"/>
      <c r="C12" s="1"/>
      <c r="D12" s="18"/>
      <c r="E12" s="1"/>
      <c r="F12" s="1"/>
      <c r="G12" s="18"/>
      <c r="I12" s="21"/>
    </row>
    <row r="13" spans="1:10" ht="12.75" customHeight="1">
      <c r="E13" s="17"/>
      <c r="F13" s="17"/>
      <c r="G13" s="17"/>
    </row>
    <row r="14" spans="1:10" ht="12.75" customHeight="1"/>
  </sheetData>
  <mergeCells count="6">
    <mergeCell ref="A12:B12"/>
    <mergeCell ref="A6:A7"/>
    <mergeCell ref="B6:D6"/>
    <mergeCell ref="A1:D1"/>
    <mergeCell ref="A3:D3"/>
    <mergeCell ref="A4:D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="75" zoomScaleNormal="75" workbookViewId="0">
      <selection activeCell="C19" sqref="C19"/>
    </sheetView>
  </sheetViews>
  <sheetFormatPr baseColWidth="10" defaultRowHeight="12.75"/>
  <cols>
    <col min="1" max="1" width="60.5703125" style="76" bestFit="1" customWidth="1"/>
    <col min="2" max="4" width="24.7109375" style="190" customWidth="1"/>
    <col min="5" max="7" width="14.7109375" style="190" customWidth="1"/>
    <col min="8" max="16384" width="11.42578125" style="76"/>
  </cols>
  <sheetData>
    <row r="1" spans="1:10" s="183" customFormat="1" ht="18" customHeight="1">
      <c r="A1" s="540" t="s">
        <v>116</v>
      </c>
      <c r="B1" s="540"/>
      <c r="C1" s="540"/>
      <c r="D1" s="540"/>
      <c r="E1" s="182"/>
      <c r="F1" s="182"/>
      <c r="G1" s="182"/>
    </row>
    <row r="2" spans="1:10" ht="12.75" customHeight="1">
      <c r="A2" s="184"/>
      <c r="B2" s="185"/>
      <c r="C2" s="185"/>
      <c r="D2" s="185"/>
      <c r="E2" s="185"/>
      <c r="F2" s="185"/>
      <c r="G2" s="185"/>
    </row>
    <row r="3" spans="1:10" ht="15" customHeight="1">
      <c r="A3" s="459" t="s">
        <v>181</v>
      </c>
      <c r="B3" s="459"/>
      <c r="C3" s="459"/>
      <c r="D3" s="459"/>
      <c r="E3" s="186"/>
      <c r="F3" s="186"/>
      <c r="G3" s="186"/>
      <c r="H3" s="186"/>
      <c r="I3" s="186"/>
      <c r="J3" s="75"/>
    </row>
    <row r="4" spans="1:10" s="187" customFormat="1" ht="15" customHeight="1">
      <c r="A4" s="459" t="s">
        <v>271</v>
      </c>
      <c r="B4" s="459"/>
      <c r="C4" s="459"/>
      <c r="D4" s="459"/>
      <c r="E4" s="180"/>
      <c r="F4" s="180"/>
      <c r="G4" s="180"/>
    </row>
    <row r="5" spans="1:10" ht="12.75" customHeight="1" thickBot="1">
      <c r="A5" s="188"/>
      <c r="B5" s="188"/>
      <c r="C5" s="188"/>
      <c r="D5" s="188"/>
      <c r="E5" s="180"/>
      <c r="F5" s="180"/>
      <c r="G5" s="189"/>
      <c r="H5" s="75"/>
      <c r="I5" s="75"/>
      <c r="J5" s="75"/>
    </row>
    <row r="6" spans="1:10" ht="36" customHeight="1">
      <c r="A6" s="439" t="s">
        <v>102</v>
      </c>
      <c r="B6" s="541" t="s">
        <v>304</v>
      </c>
      <c r="C6" s="542"/>
      <c r="D6" s="543"/>
      <c r="E6" s="76"/>
      <c r="F6" s="76"/>
      <c r="G6" s="76"/>
    </row>
    <row r="7" spans="1:10" ht="36" customHeight="1" thickBot="1">
      <c r="A7" s="441"/>
      <c r="B7" s="144" t="s">
        <v>27</v>
      </c>
      <c r="C7" s="143" t="s">
        <v>28</v>
      </c>
      <c r="D7" s="145" t="s">
        <v>29</v>
      </c>
      <c r="F7" s="76"/>
      <c r="G7" s="76"/>
    </row>
    <row r="8" spans="1:10" ht="28.5" customHeight="1" thickBot="1">
      <c r="A8" s="106" t="s">
        <v>182</v>
      </c>
      <c r="B8" s="128">
        <v>1.3293999999999999</v>
      </c>
      <c r="C8" s="128">
        <v>-0.99360000000000004</v>
      </c>
      <c r="D8" s="147">
        <f>(B8+C8)/2</f>
        <v>0.16789999999999994</v>
      </c>
      <c r="E8" s="76"/>
      <c r="F8" s="76"/>
      <c r="G8" s="76"/>
    </row>
    <row r="9" spans="1:10" ht="12.75" customHeight="1">
      <c r="A9" s="191" t="s">
        <v>34</v>
      </c>
      <c r="B9" s="192"/>
      <c r="C9" s="192"/>
      <c r="D9" s="192"/>
      <c r="E9" s="76"/>
      <c r="F9" s="76"/>
      <c r="G9" s="76"/>
    </row>
    <row r="10" spans="1:10" ht="12.75" customHeight="1">
      <c r="A10" s="77" t="s">
        <v>103</v>
      </c>
      <c r="B10" s="79"/>
      <c r="C10" s="79"/>
      <c r="D10" s="78"/>
      <c r="E10" s="79"/>
      <c r="F10" s="79"/>
      <c r="G10" s="78"/>
      <c r="I10" s="168"/>
    </row>
    <row r="11" spans="1:10" ht="12.75" customHeight="1">
      <c r="E11" s="193"/>
      <c r="F11" s="193"/>
      <c r="G11" s="193"/>
    </row>
    <row r="12" spans="1:10" ht="12.75" customHeight="1"/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4803149606299213" right="0.74803149606299213" top="0.98425196850393704" bottom="0.98425196850393704" header="0" footer="0"/>
  <pageSetup paperSize="9" scale="59" orientation="portrait" r:id="rId1"/>
  <headerFooter alignWithMargins="0"/>
  <colBreaks count="1" manualBreakCount="1">
    <brk id="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75" style="9" customWidth="1"/>
    <col min="2" max="7" width="14.7109375" style="9" customWidth="1"/>
    <col min="8" max="8" width="4.7109375" style="9" customWidth="1"/>
    <col min="9" max="16384" width="11.42578125" style="9"/>
  </cols>
  <sheetData>
    <row r="1" spans="1:11" s="22" customFormat="1" ht="18" customHeight="1">
      <c r="A1" s="422" t="s">
        <v>116</v>
      </c>
      <c r="B1" s="422"/>
      <c r="C1" s="422"/>
      <c r="D1" s="422"/>
      <c r="E1" s="422"/>
      <c r="F1" s="422"/>
      <c r="G1" s="422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32" t="s">
        <v>261</v>
      </c>
      <c r="B3" s="432"/>
      <c r="C3" s="432"/>
      <c r="D3" s="432"/>
      <c r="E3" s="432"/>
      <c r="F3" s="432"/>
      <c r="G3" s="432"/>
      <c r="H3" s="60"/>
      <c r="I3" s="60"/>
      <c r="J3" s="14"/>
    </row>
    <row r="4" spans="1:11" ht="12.75" customHeight="1" thickBot="1">
      <c r="A4" s="80"/>
      <c r="B4" s="80"/>
      <c r="C4" s="80"/>
      <c r="D4" s="80"/>
      <c r="E4" s="80"/>
      <c r="F4" s="80"/>
      <c r="G4" s="103"/>
      <c r="H4" s="14"/>
      <c r="I4" s="14"/>
      <c r="J4" s="14"/>
    </row>
    <row r="5" spans="1:11" ht="27" customHeight="1">
      <c r="A5" s="439" t="s">
        <v>109</v>
      </c>
      <c r="B5" s="536">
        <v>2014</v>
      </c>
      <c r="C5" s="537"/>
      <c r="D5" s="538"/>
      <c r="E5" s="536">
        <v>2015</v>
      </c>
      <c r="F5" s="537"/>
      <c r="G5" s="538"/>
    </row>
    <row r="6" spans="1:11" ht="29.25" customHeight="1" thickBot="1">
      <c r="A6" s="539"/>
      <c r="B6" s="143" t="s">
        <v>27</v>
      </c>
      <c r="C6" s="143" t="s">
        <v>28</v>
      </c>
      <c r="D6" s="143" t="s">
        <v>29</v>
      </c>
      <c r="E6" s="144" t="s">
        <v>27</v>
      </c>
      <c r="F6" s="143" t="s">
        <v>28</v>
      </c>
      <c r="G6" s="145" t="s">
        <v>29</v>
      </c>
      <c r="H6" s="4"/>
    </row>
    <row r="7" spans="1:11" ht="24" customHeight="1">
      <c r="A7" s="264" t="s">
        <v>165</v>
      </c>
      <c r="B7" s="126">
        <v>109.33</v>
      </c>
      <c r="C7" s="126">
        <v>110.5003</v>
      </c>
      <c r="D7" s="127">
        <f>(B7+C7)/2</f>
        <v>109.91515</v>
      </c>
      <c r="E7" s="126">
        <v>107.167</v>
      </c>
      <c r="F7" s="126">
        <v>106.57</v>
      </c>
      <c r="G7" s="127">
        <f>(E7+F7)/2</f>
        <v>106.8685</v>
      </c>
      <c r="J7" s="40"/>
      <c r="K7" s="40"/>
    </row>
    <row r="8" spans="1:11" ht="12.75" customHeight="1">
      <c r="A8" s="264" t="s">
        <v>166</v>
      </c>
      <c r="B8" s="128">
        <v>110.72</v>
      </c>
      <c r="C8" s="128">
        <v>111.2458</v>
      </c>
      <c r="D8" s="129">
        <f t="shared" ref="D8:D15" si="0">(B8+C8)/2</f>
        <v>110.9829</v>
      </c>
      <c r="E8" s="128">
        <v>112.104</v>
      </c>
      <c r="F8" s="128">
        <v>113.53700000000001</v>
      </c>
      <c r="G8" s="129">
        <f>(E8+F8)/2</f>
        <v>112.82050000000001</v>
      </c>
      <c r="J8" s="40"/>
      <c r="K8" s="40"/>
    </row>
    <row r="9" spans="1:11" ht="12.75" customHeight="1">
      <c r="A9" s="264" t="s">
        <v>167</v>
      </c>
      <c r="B9" s="128">
        <v>112.241</v>
      </c>
      <c r="C9" s="128">
        <v>111.8145</v>
      </c>
      <c r="D9" s="129">
        <f t="shared" si="0"/>
        <v>112.02775</v>
      </c>
      <c r="E9" s="128">
        <v>115.337</v>
      </c>
      <c r="F9" s="128">
        <v>115.355</v>
      </c>
      <c r="G9" s="129">
        <f t="shared" ref="G9:G22" si="1">(E9+F9)/2</f>
        <v>115.346</v>
      </c>
      <c r="J9" s="40"/>
      <c r="K9" s="40"/>
    </row>
    <row r="10" spans="1:11" ht="12.75" customHeight="1">
      <c r="A10" s="264" t="s">
        <v>168</v>
      </c>
      <c r="B10" s="128">
        <v>115.739</v>
      </c>
      <c r="C10" s="128">
        <v>106.56100000000001</v>
      </c>
      <c r="D10" s="129">
        <f t="shared" si="0"/>
        <v>111.15</v>
      </c>
      <c r="E10" s="128">
        <v>128.13499999999999</v>
      </c>
      <c r="F10" s="128">
        <v>135.41399999999999</v>
      </c>
      <c r="G10" s="129">
        <f t="shared" si="1"/>
        <v>131.77449999999999</v>
      </c>
      <c r="J10" s="40"/>
      <c r="K10" s="40"/>
    </row>
    <row r="11" spans="1:11" ht="12.75" customHeight="1">
      <c r="A11" s="264" t="s">
        <v>104</v>
      </c>
      <c r="B11" s="128">
        <v>105.375</v>
      </c>
      <c r="C11" s="128">
        <v>105.8943</v>
      </c>
      <c r="D11" s="129">
        <f t="shared" si="0"/>
        <v>105.63464999999999</v>
      </c>
      <c r="E11" s="128">
        <v>103.992</v>
      </c>
      <c r="F11" s="128">
        <v>102.752</v>
      </c>
      <c r="G11" s="129">
        <f t="shared" si="1"/>
        <v>103.372</v>
      </c>
      <c r="J11" s="40"/>
      <c r="K11" s="40"/>
    </row>
    <row r="12" spans="1:11" ht="12.75" customHeight="1">
      <c r="A12" s="264" t="s">
        <v>169</v>
      </c>
      <c r="B12" s="128">
        <v>116.8</v>
      </c>
      <c r="C12" s="128">
        <v>118.5962</v>
      </c>
      <c r="D12" s="129">
        <f t="shared" si="0"/>
        <v>117.6981</v>
      </c>
      <c r="E12" s="128">
        <v>115.79300000000001</v>
      </c>
      <c r="F12" s="128">
        <v>115.91</v>
      </c>
      <c r="G12" s="129">
        <f t="shared" si="1"/>
        <v>115.8515</v>
      </c>
      <c r="J12" s="40"/>
      <c r="K12" s="40"/>
    </row>
    <row r="13" spans="1:11" ht="12.75" customHeight="1">
      <c r="A13" s="267" t="s">
        <v>170</v>
      </c>
      <c r="B13" s="128">
        <v>106.08499999999999</v>
      </c>
      <c r="C13" s="128">
        <v>105.9945</v>
      </c>
      <c r="D13" s="129">
        <f t="shared" si="0"/>
        <v>106.03975</v>
      </c>
      <c r="E13" s="128">
        <v>106.253</v>
      </c>
      <c r="F13" s="128">
        <v>106.36799999999999</v>
      </c>
      <c r="G13" s="129">
        <f t="shared" si="1"/>
        <v>106.31049999999999</v>
      </c>
      <c r="J13" s="40"/>
      <c r="K13" s="40"/>
    </row>
    <row r="14" spans="1:11" ht="12.75" customHeight="1">
      <c r="A14" s="268" t="s">
        <v>105</v>
      </c>
      <c r="B14" s="128">
        <v>113.209</v>
      </c>
      <c r="C14" s="128">
        <v>114.2508</v>
      </c>
      <c r="D14" s="129">
        <f t="shared" si="0"/>
        <v>113.7299</v>
      </c>
      <c r="E14" s="128">
        <v>113.265</v>
      </c>
      <c r="F14" s="128">
        <v>114.443</v>
      </c>
      <c r="G14" s="129">
        <f t="shared" si="1"/>
        <v>113.854</v>
      </c>
      <c r="J14" s="40"/>
      <c r="K14" s="40"/>
    </row>
    <row r="15" spans="1:11" ht="12.75" customHeight="1">
      <c r="A15" s="267" t="s">
        <v>171</v>
      </c>
      <c r="B15" s="128">
        <v>115.202</v>
      </c>
      <c r="C15" s="128">
        <v>119.11369999999999</v>
      </c>
      <c r="D15" s="129">
        <f t="shared" si="0"/>
        <v>117.15785</v>
      </c>
      <c r="E15" s="128">
        <v>115.41800000000001</v>
      </c>
      <c r="F15" s="128">
        <v>114.666</v>
      </c>
      <c r="G15" s="129">
        <f t="shared" si="1"/>
        <v>115.042</v>
      </c>
      <c r="J15" s="40"/>
      <c r="K15" s="40"/>
    </row>
    <row r="16" spans="1:11" ht="12.75" customHeight="1">
      <c r="A16" s="257"/>
      <c r="B16" s="128"/>
      <c r="C16" s="128"/>
      <c r="D16" s="129"/>
      <c r="E16" s="128"/>
      <c r="F16" s="128"/>
      <c r="G16" s="129"/>
      <c r="J16" s="40"/>
      <c r="K16" s="40"/>
    </row>
    <row r="17" spans="1:11" ht="12.75" customHeight="1">
      <c r="A17" s="269" t="s">
        <v>118</v>
      </c>
      <c r="B17" s="148">
        <v>111.6662</v>
      </c>
      <c r="C17" s="148">
        <v>111.634</v>
      </c>
      <c r="D17" s="135">
        <f t="shared" ref="D17" si="2">(B17+C17)/2</f>
        <v>111.65010000000001</v>
      </c>
      <c r="E17" s="148">
        <v>112.456</v>
      </c>
      <c r="F17" s="148">
        <v>112.997</v>
      </c>
      <c r="G17" s="129">
        <f t="shared" si="1"/>
        <v>112.7265</v>
      </c>
      <c r="J17" s="40"/>
      <c r="K17" s="40"/>
    </row>
    <row r="18" spans="1:11" ht="12.75" customHeight="1">
      <c r="A18" s="270"/>
      <c r="B18" s="148"/>
      <c r="C18" s="148"/>
      <c r="D18" s="129"/>
      <c r="E18" s="148"/>
      <c r="F18" s="148"/>
      <c r="G18" s="129"/>
      <c r="J18" s="40"/>
      <c r="K18" s="40"/>
    </row>
    <row r="19" spans="1:11" ht="12.75" customHeight="1">
      <c r="A19" s="264" t="s">
        <v>172</v>
      </c>
      <c r="B19" s="130">
        <v>102.557</v>
      </c>
      <c r="C19" s="130">
        <v>103.17149999999999</v>
      </c>
      <c r="D19" s="129">
        <f t="shared" ref="D19:D22" si="3">(B19+C19)/2</f>
        <v>102.86425</v>
      </c>
      <c r="E19" s="130">
        <v>102.52500000000001</v>
      </c>
      <c r="F19" s="130">
        <v>102.82599999999999</v>
      </c>
      <c r="G19" s="129">
        <f t="shared" si="1"/>
        <v>102.6755</v>
      </c>
      <c r="J19" s="40"/>
      <c r="K19" s="40"/>
    </row>
    <row r="20" spans="1:11" ht="12.75" customHeight="1">
      <c r="A20" s="264" t="s">
        <v>106</v>
      </c>
      <c r="B20" s="130">
        <v>106.137</v>
      </c>
      <c r="C20" s="130">
        <v>107.3993</v>
      </c>
      <c r="D20" s="129">
        <f t="shared" si="3"/>
        <v>106.76814999999999</v>
      </c>
      <c r="E20" s="130">
        <v>106.471</v>
      </c>
      <c r="F20" s="130">
        <v>106.804</v>
      </c>
      <c r="G20" s="129">
        <f t="shared" si="1"/>
        <v>106.6375</v>
      </c>
      <c r="J20" s="40"/>
      <c r="K20" s="40"/>
    </row>
    <row r="21" spans="1:11" ht="12.75" customHeight="1">
      <c r="A21" s="264" t="s">
        <v>174</v>
      </c>
      <c r="B21" s="130">
        <v>115.566</v>
      </c>
      <c r="C21" s="130">
        <v>114.3205</v>
      </c>
      <c r="D21" s="129">
        <f t="shared" si="3"/>
        <v>114.94325000000001</v>
      </c>
      <c r="E21" s="130">
        <v>118.52200000000001</v>
      </c>
      <c r="F21" s="130">
        <v>118.494</v>
      </c>
      <c r="G21" s="129">
        <f t="shared" si="1"/>
        <v>118.50800000000001</v>
      </c>
      <c r="J21" s="40"/>
      <c r="K21" s="40"/>
    </row>
    <row r="22" spans="1:11" ht="12.75" customHeight="1">
      <c r="A22" s="264" t="s">
        <v>173</v>
      </c>
      <c r="B22" s="130">
        <v>105.94199999999999</v>
      </c>
      <c r="C22" s="130">
        <v>106.53449999999999</v>
      </c>
      <c r="D22" s="129">
        <f t="shared" si="3"/>
        <v>106.23824999999999</v>
      </c>
      <c r="E22" s="130">
        <v>106.596</v>
      </c>
      <c r="F22" s="130">
        <v>105.544</v>
      </c>
      <c r="G22" s="129">
        <f t="shared" si="1"/>
        <v>106.07</v>
      </c>
      <c r="J22" s="40"/>
      <c r="K22" s="40"/>
    </row>
    <row r="23" spans="1:11" ht="12.75" customHeight="1">
      <c r="A23" s="257"/>
      <c r="B23" s="128"/>
      <c r="C23" s="128"/>
      <c r="D23" s="129"/>
      <c r="E23" s="128"/>
      <c r="F23" s="128"/>
      <c r="G23" s="129"/>
      <c r="J23" s="40"/>
      <c r="K23" s="40"/>
    </row>
    <row r="24" spans="1:11" ht="12.75" customHeight="1">
      <c r="A24" s="271" t="s">
        <v>119</v>
      </c>
      <c r="B24" s="134">
        <v>108.164</v>
      </c>
      <c r="C24" s="134">
        <v>108.4597</v>
      </c>
      <c r="D24" s="135">
        <f t="shared" ref="D24" si="4">(B24+C24)/2</f>
        <v>108.31184999999999</v>
      </c>
      <c r="E24" s="134">
        <v>109.258</v>
      </c>
      <c r="F24" s="134">
        <v>108.889</v>
      </c>
      <c r="G24" s="135">
        <f>(E24+F24)/2</f>
        <v>109.0735</v>
      </c>
      <c r="J24" s="40"/>
      <c r="K24" s="40"/>
    </row>
    <row r="25" spans="1:11" ht="12.75" customHeight="1">
      <c r="A25" s="272"/>
      <c r="B25" s="134"/>
      <c r="C25" s="134"/>
      <c r="D25" s="134"/>
      <c r="E25" s="134"/>
      <c r="F25" s="134"/>
      <c r="G25" s="129"/>
      <c r="J25" s="40"/>
      <c r="K25" s="40"/>
    </row>
    <row r="26" spans="1:11" ht="12.75" customHeight="1" thickBot="1">
      <c r="A26" s="273" t="s">
        <v>133</v>
      </c>
      <c r="B26" s="227">
        <v>110.13</v>
      </c>
      <c r="C26" s="227">
        <v>110.188</v>
      </c>
      <c r="D26" s="274">
        <f t="shared" ref="D26" si="5">(B26+C26)/2</f>
        <v>110.15899999999999</v>
      </c>
      <c r="E26" s="227">
        <v>108.479</v>
      </c>
      <c r="F26" s="227">
        <v>107.29</v>
      </c>
      <c r="G26" s="274">
        <f t="shared" ref="G26" si="6">(E26+F26)/2</f>
        <v>107.8845</v>
      </c>
      <c r="J26" s="40"/>
      <c r="K26" s="40"/>
    </row>
    <row r="27" spans="1:11" ht="12.75" customHeight="1">
      <c r="A27" s="141" t="s">
        <v>34</v>
      </c>
      <c r="B27" s="150"/>
      <c r="C27" s="150"/>
      <c r="D27" s="150"/>
      <c r="E27" s="150"/>
      <c r="F27" s="150"/>
      <c r="G27" s="150"/>
    </row>
    <row r="28" spans="1:11" ht="12.75" customHeight="1">
      <c r="A28" s="54" t="s">
        <v>97</v>
      </c>
      <c r="B28" s="5"/>
      <c r="C28" s="5"/>
      <c r="D28" s="5"/>
      <c r="E28" s="14"/>
      <c r="G28" s="14"/>
    </row>
    <row r="29" spans="1:11" ht="12.75" customHeight="1">
      <c r="A29" s="20" t="s">
        <v>110</v>
      </c>
      <c r="B29" s="1"/>
      <c r="C29" s="1"/>
      <c r="D29" s="18"/>
      <c r="E29" s="1"/>
      <c r="F29" s="1"/>
      <c r="G29" s="18"/>
      <c r="I29" s="21"/>
    </row>
    <row r="30" spans="1:11" ht="12.75" customHeight="1">
      <c r="A30" s="20"/>
      <c r="B30" s="1"/>
      <c r="C30" s="1"/>
      <c r="D30" s="18"/>
      <c r="E30" s="1"/>
      <c r="F30" s="1"/>
      <c r="G30" s="18"/>
      <c r="I30" s="21"/>
    </row>
  </sheetData>
  <mergeCells count="5">
    <mergeCell ref="A1:G1"/>
    <mergeCell ref="B5:D5"/>
    <mergeCell ref="E5:G5"/>
    <mergeCell ref="A3:G3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76.7109375" style="9" customWidth="1"/>
    <col min="2" max="7" width="14.7109375" style="9" customWidth="1"/>
    <col min="8" max="16384" width="11.42578125" style="9"/>
  </cols>
  <sheetData>
    <row r="1" spans="1:10" s="22" customFormat="1" ht="18" customHeight="1">
      <c r="A1" s="422" t="s">
        <v>116</v>
      </c>
      <c r="B1" s="422"/>
      <c r="C1" s="422"/>
      <c r="D1" s="422"/>
      <c r="E1" s="422"/>
      <c r="F1" s="422"/>
      <c r="G1" s="422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2" t="s">
        <v>262</v>
      </c>
      <c r="B3" s="432"/>
      <c r="C3" s="432"/>
      <c r="D3" s="432"/>
      <c r="E3" s="432"/>
      <c r="F3" s="432"/>
      <c r="G3" s="432"/>
      <c r="H3" s="60"/>
      <c r="I3" s="60"/>
      <c r="J3" s="14"/>
    </row>
    <row r="4" spans="1:10" ht="12.75" customHeight="1" thickBot="1">
      <c r="A4" s="80"/>
      <c r="B4" s="80"/>
      <c r="C4" s="80"/>
      <c r="D4" s="80"/>
      <c r="E4" s="80"/>
      <c r="F4" s="80"/>
      <c r="G4" s="103"/>
      <c r="H4" s="14"/>
      <c r="I4" s="14"/>
      <c r="J4" s="14"/>
    </row>
    <row r="5" spans="1:10" ht="34.5" customHeight="1">
      <c r="A5" s="439" t="s">
        <v>102</v>
      </c>
      <c r="B5" s="536">
        <v>2014</v>
      </c>
      <c r="C5" s="537"/>
      <c r="D5" s="538"/>
      <c r="E5" s="536">
        <v>2015</v>
      </c>
      <c r="F5" s="537"/>
      <c r="G5" s="538"/>
    </row>
    <row r="6" spans="1:10" ht="34.5" customHeight="1" thickBot="1">
      <c r="A6" s="441"/>
      <c r="B6" s="144" t="s">
        <v>27</v>
      </c>
      <c r="C6" s="143" t="s">
        <v>28</v>
      </c>
      <c r="D6" s="145" t="s">
        <v>29</v>
      </c>
      <c r="E6" s="144" t="s">
        <v>27</v>
      </c>
      <c r="F6" s="143" t="s">
        <v>28</v>
      </c>
      <c r="G6" s="145" t="s">
        <v>29</v>
      </c>
      <c r="H6" s="4"/>
    </row>
    <row r="7" spans="1:10" ht="23.25" customHeight="1">
      <c r="A7" s="92" t="s">
        <v>250</v>
      </c>
      <c r="B7" s="128">
        <v>104.1032</v>
      </c>
      <c r="C7" s="128">
        <v>104.584</v>
      </c>
      <c r="D7" s="129">
        <f>(B7+C7)/2</f>
        <v>104.34360000000001</v>
      </c>
      <c r="E7" s="128">
        <v>105.20699999999999</v>
      </c>
      <c r="F7" s="128">
        <v>105.59399999999999</v>
      </c>
      <c r="G7" s="129">
        <f>(E7+F7)/2</f>
        <v>105.40049999999999</v>
      </c>
      <c r="I7" s="40"/>
      <c r="J7" s="40"/>
    </row>
    <row r="8" spans="1:10" ht="12.75" customHeight="1">
      <c r="A8" s="90" t="s">
        <v>107</v>
      </c>
      <c r="B8" s="128">
        <v>104.738</v>
      </c>
      <c r="C8" s="128">
        <v>104.07299999999999</v>
      </c>
      <c r="D8" s="129">
        <f>(B8+C8)/2</f>
        <v>104.40549999999999</v>
      </c>
      <c r="E8" s="128">
        <v>105.414</v>
      </c>
      <c r="F8" s="128">
        <v>106.325</v>
      </c>
      <c r="G8" s="129">
        <f>(E8+F8)/2</f>
        <v>105.8695</v>
      </c>
      <c r="I8" s="40"/>
      <c r="J8" s="40"/>
    </row>
    <row r="9" spans="1:10" ht="12.75" customHeight="1" thickBot="1">
      <c r="A9" s="115" t="s">
        <v>108</v>
      </c>
      <c r="B9" s="146">
        <v>103.22280000000001</v>
      </c>
      <c r="C9" s="146">
        <v>103.608</v>
      </c>
      <c r="D9" s="147">
        <f>(B9+C9)/2</f>
        <v>103.41540000000001</v>
      </c>
      <c r="E9" s="146">
        <v>103.80800000000001</v>
      </c>
      <c r="F9" s="146">
        <v>104.137</v>
      </c>
      <c r="G9" s="147">
        <f>(E9+F9)/2</f>
        <v>103.9725</v>
      </c>
      <c r="I9" s="40"/>
      <c r="J9" s="40"/>
    </row>
    <row r="10" spans="1:10" ht="12.75" customHeight="1">
      <c r="A10" s="141" t="s">
        <v>34</v>
      </c>
      <c r="B10" s="142"/>
      <c r="C10" s="142"/>
      <c r="D10" s="142"/>
      <c r="E10" s="142"/>
      <c r="F10" s="142"/>
      <c r="G10" s="142"/>
    </row>
    <row r="11" spans="1:10" ht="12.75" customHeight="1">
      <c r="A11" s="20" t="s">
        <v>103</v>
      </c>
      <c r="B11" s="1"/>
      <c r="C11" s="1"/>
      <c r="D11" s="18"/>
      <c r="E11" s="1"/>
      <c r="F11" s="1"/>
      <c r="G11" s="18"/>
      <c r="I11" s="21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69.42578125" style="9" customWidth="1"/>
    <col min="2" max="2" width="15.5703125" style="9" customWidth="1"/>
    <col min="3" max="7" width="14.7109375" style="9" customWidth="1"/>
    <col min="8" max="16384" width="11.42578125" style="9"/>
  </cols>
  <sheetData>
    <row r="1" spans="1:10" s="22" customFormat="1" ht="18" customHeight="1">
      <c r="A1" s="422" t="s">
        <v>116</v>
      </c>
      <c r="B1" s="422"/>
      <c r="C1" s="422"/>
      <c r="D1" s="422"/>
      <c r="E1" s="422"/>
      <c r="F1" s="422"/>
      <c r="G1" s="422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2" t="s">
        <v>263</v>
      </c>
      <c r="B3" s="432"/>
      <c r="C3" s="432"/>
      <c r="D3" s="432"/>
      <c r="E3" s="432"/>
      <c r="F3" s="432"/>
      <c r="G3" s="432"/>
      <c r="H3" s="60"/>
      <c r="I3" s="60"/>
      <c r="J3" s="14"/>
    </row>
    <row r="4" spans="1:10" ht="12.75" customHeight="1" thickBot="1">
      <c r="A4" s="80"/>
      <c r="B4" s="80"/>
      <c r="C4" s="80"/>
      <c r="D4" s="80"/>
      <c r="E4" s="80"/>
      <c r="F4" s="80"/>
      <c r="G4" s="103"/>
      <c r="H4" s="14"/>
      <c r="I4" s="14"/>
      <c r="J4" s="14"/>
    </row>
    <row r="5" spans="1:10" ht="30" customHeight="1">
      <c r="A5" s="439" t="s">
        <v>102</v>
      </c>
      <c r="B5" s="536">
        <v>2014</v>
      </c>
      <c r="C5" s="537"/>
      <c r="D5" s="538"/>
      <c r="E5" s="536">
        <v>2015</v>
      </c>
      <c r="F5" s="537"/>
      <c r="G5" s="538"/>
    </row>
    <row r="6" spans="1:10" ht="30" customHeight="1" thickBot="1">
      <c r="A6" s="441"/>
      <c r="B6" s="144" t="s">
        <v>27</v>
      </c>
      <c r="C6" s="143" t="s">
        <v>28</v>
      </c>
      <c r="D6" s="145" t="s">
        <v>29</v>
      </c>
      <c r="E6" s="144" t="s">
        <v>27</v>
      </c>
      <c r="F6" s="143" t="s">
        <v>28</v>
      </c>
      <c r="G6" s="145" t="s">
        <v>29</v>
      </c>
      <c r="H6" s="4"/>
    </row>
    <row r="7" spans="1:10" ht="24" customHeight="1">
      <c r="A7" s="92" t="s">
        <v>180</v>
      </c>
      <c r="B7" s="128">
        <v>120.571</v>
      </c>
      <c r="C7" s="128">
        <v>123.96299999999999</v>
      </c>
      <c r="D7" s="196">
        <f>(B7+C7)/2</f>
        <v>122.267</v>
      </c>
      <c r="E7" s="128">
        <v>119.928</v>
      </c>
      <c r="F7" s="128">
        <v>120.20099999999999</v>
      </c>
      <c r="G7" s="196">
        <f>(E7+F7)/2</f>
        <v>120.0645</v>
      </c>
      <c r="H7" s="4"/>
    </row>
    <row r="8" spans="1:10" ht="12.75" customHeight="1" thickBot="1">
      <c r="A8" s="158" t="s">
        <v>111</v>
      </c>
      <c r="B8" s="128">
        <v>115.3292</v>
      </c>
      <c r="C8" s="128">
        <v>115.461</v>
      </c>
      <c r="D8" s="181">
        <f>(B8+C8)/2</f>
        <v>115.3951</v>
      </c>
      <c r="E8" s="128">
        <v>116.428</v>
      </c>
      <c r="F8" s="128">
        <v>116.7</v>
      </c>
      <c r="G8" s="181">
        <f>(E8+F8)/2</f>
        <v>116.56399999999999</v>
      </c>
      <c r="I8" s="40"/>
      <c r="J8" s="40"/>
    </row>
    <row r="9" spans="1:10" ht="12.75" customHeight="1">
      <c r="A9" s="141" t="s">
        <v>34</v>
      </c>
      <c r="B9" s="142"/>
      <c r="C9" s="142"/>
      <c r="D9" s="142"/>
      <c r="E9" s="142"/>
      <c r="F9" s="142"/>
      <c r="G9" s="142"/>
    </row>
    <row r="10" spans="1:10" ht="12.75" customHeight="1">
      <c r="A10" s="20" t="s">
        <v>103</v>
      </c>
      <c r="B10" s="1"/>
      <c r="C10" s="1"/>
      <c r="D10" s="18"/>
      <c r="E10" s="1"/>
      <c r="F10" s="1"/>
      <c r="G10" s="18"/>
      <c r="I10" s="21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68.28515625" style="9" bestFit="1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2" customFormat="1" ht="18" customHeight="1">
      <c r="A1" s="422" t="s">
        <v>116</v>
      </c>
      <c r="B1" s="422"/>
      <c r="C1" s="422"/>
      <c r="D1" s="422"/>
      <c r="E1" s="29"/>
      <c r="F1" s="29"/>
      <c r="G1" s="29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2" t="s">
        <v>146</v>
      </c>
      <c r="B3" s="432"/>
      <c r="C3" s="432"/>
      <c r="D3" s="432"/>
      <c r="E3" s="60"/>
      <c r="F3" s="60"/>
      <c r="G3" s="60"/>
      <c r="H3" s="60"/>
      <c r="I3" s="60"/>
      <c r="J3" s="14"/>
    </row>
    <row r="4" spans="1:10" s="3" customFormat="1" ht="15" customHeight="1">
      <c r="A4" s="432" t="s">
        <v>264</v>
      </c>
      <c r="B4" s="432"/>
      <c r="C4" s="432"/>
      <c r="D4" s="432"/>
      <c r="E4" s="23"/>
      <c r="F4" s="23"/>
      <c r="G4" s="23"/>
    </row>
    <row r="5" spans="1:10" ht="12.75" customHeight="1" thickBot="1">
      <c r="A5" s="80"/>
      <c r="B5" s="80"/>
      <c r="C5" s="80"/>
      <c r="D5" s="80"/>
      <c r="E5" s="23"/>
      <c r="F5" s="23"/>
      <c r="G5" s="50"/>
      <c r="H5" s="14"/>
      <c r="I5" s="14"/>
      <c r="J5" s="14"/>
    </row>
    <row r="6" spans="1:10" ht="24" customHeight="1">
      <c r="A6" s="439" t="s">
        <v>109</v>
      </c>
      <c r="B6" s="544" t="s">
        <v>305</v>
      </c>
      <c r="C6" s="545"/>
      <c r="D6" s="545"/>
    </row>
    <row r="7" spans="1:10" ht="28.5" customHeight="1" thickBot="1">
      <c r="A7" s="539"/>
      <c r="B7" s="144" t="s">
        <v>27</v>
      </c>
      <c r="C7" s="143" t="s">
        <v>28</v>
      </c>
      <c r="D7" s="145" t="s">
        <v>29</v>
      </c>
      <c r="E7" s="4"/>
    </row>
    <row r="8" spans="1:10" ht="12.75" customHeight="1">
      <c r="A8" s="176" t="s">
        <v>165</v>
      </c>
      <c r="B8" s="126">
        <v>-1.9783999999999999</v>
      </c>
      <c r="C8" s="126">
        <v>-3.55</v>
      </c>
      <c r="D8" s="127">
        <f>(B8+C8)/2</f>
        <v>-2.7641999999999998</v>
      </c>
    </row>
    <row r="9" spans="1:10" ht="12.75" customHeight="1">
      <c r="A9" s="176" t="s">
        <v>166</v>
      </c>
      <c r="B9" s="128">
        <v>1.25</v>
      </c>
      <c r="C9" s="128">
        <v>2.0594999999999999</v>
      </c>
      <c r="D9" s="129">
        <f>(B9+C9)/2</f>
        <v>1.6547499999999999</v>
      </c>
    </row>
    <row r="10" spans="1:10" ht="12.75" customHeight="1">
      <c r="A10" s="176" t="s">
        <v>167</v>
      </c>
      <c r="B10" s="128">
        <v>2.7583000000000002</v>
      </c>
      <c r="C10" s="128">
        <v>3.16</v>
      </c>
      <c r="D10" s="129">
        <f t="shared" ref="D10:D16" si="0">(B10+C10)/2</f>
        <v>2.9591500000000002</v>
      </c>
    </row>
    <row r="11" spans="1:10" ht="12.75" customHeight="1">
      <c r="A11" s="176" t="s">
        <v>168</v>
      </c>
      <c r="B11" s="128">
        <v>10.7103</v>
      </c>
      <c r="C11" s="128">
        <v>27.07</v>
      </c>
      <c r="D11" s="129">
        <f t="shared" si="0"/>
        <v>18.890149999999998</v>
      </c>
    </row>
    <row r="12" spans="1:10" ht="12.75" customHeight="1">
      <c r="A12" s="176" t="s">
        <v>104</v>
      </c>
      <c r="B12" s="128">
        <v>-1.3124</v>
      </c>
      <c r="C12" s="128">
        <v>-2.9672999999999998</v>
      </c>
      <c r="D12" s="129">
        <f t="shared" si="0"/>
        <v>-2.13985</v>
      </c>
    </row>
    <row r="13" spans="1:10" ht="12.75" customHeight="1">
      <c r="A13" s="176" t="s">
        <v>169</v>
      </c>
      <c r="B13" s="128">
        <v>-0.86209999999999998</v>
      </c>
      <c r="C13" s="128">
        <v>-2.2648999999999999</v>
      </c>
      <c r="D13" s="129">
        <f t="shared" si="0"/>
        <v>-1.5634999999999999</v>
      </c>
    </row>
    <row r="14" spans="1:10" ht="12.75" customHeight="1">
      <c r="A14" s="177" t="s">
        <v>170</v>
      </c>
      <c r="B14" s="128">
        <v>0.1583</v>
      </c>
      <c r="C14" s="128">
        <v>0.3523</v>
      </c>
      <c r="D14" s="129">
        <f t="shared" si="0"/>
        <v>0.25529999999999997</v>
      </c>
    </row>
    <row r="15" spans="1:10" ht="12.75" customHeight="1">
      <c r="A15" s="178" t="s">
        <v>105</v>
      </c>
      <c r="B15" s="128">
        <v>4.9399999999999999E-2</v>
      </c>
      <c r="C15" s="128">
        <v>0.16819999999999999</v>
      </c>
      <c r="D15" s="129">
        <f t="shared" si="0"/>
        <v>0.10879999999999999</v>
      </c>
    </row>
    <row r="16" spans="1:10" ht="12.75" customHeight="1">
      <c r="A16" s="177" t="s">
        <v>171</v>
      </c>
      <c r="B16" s="128">
        <v>0.18740000000000001</v>
      </c>
      <c r="C16" s="128">
        <v>-3.7339000000000002</v>
      </c>
      <c r="D16" s="129">
        <f t="shared" si="0"/>
        <v>-1.77325</v>
      </c>
    </row>
    <row r="17" spans="1:9" ht="12.75" customHeight="1">
      <c r="A17" s="132"/>
      <c r="B17" s="130"/>
      <c r="C17" s="130"/>
      <c r="D17" s="131"/>
    </row>
    <row r="18" spans="1:9" ht="12.75" customHeight="1">
      <c r="A18" s="133" t="s">
        <v>118</v>
      </c>
      <c r="B18" s="148">
        <v>0.70720000000000005</v>
      </c>
      <c r="C18" s="148">
        <v>1.2209000000000001</v>
      </c>
      <c r="D18" s="149">
        <f>(B18+C18)/2</f>
        <v>0.96405000000000007</v>
      </c>
    </row>
    <row r="19" spans="1:9" ht="12.75" customHeight="1">
      <c r="A19" s="175"/>
      <c r="B19" s="148"/>
      <c r="C19" s="148"/>
      <c r="D19" s="149"/>
    </row>
    <row r="20" spans="1:9" ht="12.75" customHeight="1">
      <c r="A20" s="177" t="s">
        <v>172</v>
      </c>
      <c r="B20" s="128">
        <v>-3.1199999999999999E-2</v>
      </c>
      <c r="C20" s="128">
        <v>-0.33487899999999998</v>
      </c>
      <c r="D20" s="129">
        <f t="shared" ref="D20:D27" si="1">(B20+C20)/2</f>
        <v>-0.18303949999999999</v>
      </c>
    </row>
    <row r="21" spans="1:9" ht="12.75" customHeight="1">
      <c r="A21" s="177" t="s">
        <v>106</v>
      </c>
      <c r="B21" s="128">
        <v>0.314</v>
      </c>
      <c r="C21" s="128">
        <v>-0.55427999999999999</v>
      </c>
      <c r="D21" s="129">
        <f t="shared" si="1"/>
        <v>-0.12014</v>
      </c>
    </row>
    <row r="22" spans="1:9" ht="12.75" customHeight="1">
      <c r="A22" s="177" t="s">
        <v>174</v>
      </c>
      <c r="B22" s="128">
        <v>2.5577999999999999</v>
      </c>
      <c r="C22" s="128">
        <v>3.65</v>
      </c>
      <c r="D22" s="129">
        <f t="shared" si="1"/>
        <v>3.1038999999999999</v>
      </c>
    </row>
    <row r="23" spans="1:9" ht="12.75" customHeight="1">
      <c r="A23" s="177" t="s">
        <v>173</v>
      </c>
      <c r="B23" s="128">
        <v>0.61729999999999996</v>
      </c>
      <c r="C23" s="128">
        <v>-0.92900000000000005</v>
      </c>
      <c r="D23" s="129">
        <f t="shared" si="1"/>
        <v>-0.15585000000000004</v>
      </c>
    </row>
    <row r="24" spans="1:9" ht="12.75" customHeight="1">
      <c r="A24" s="100"/>
      <c r="B24" s="130"/>
      <c r="C24" s="130"/>
      <c r="D24" s="149"/>
    </row>
    <row r="25" spans="1:9" ht="12.75" customHeight="1">
      <c r="A25" s="136" t="s">
        <v>119</v>
      </c>
      <c r="B25" s="148">
        <v>1.01142</v>
      </c>
      <c r="C25" s="148">
        <v>0.39579999999999999</v>
      </c>
      <c r="D25" s="149">
        <f t="shared" si="1"/>
        <v>0.70360999999999996</v>
      </c>
    </row>
    <row r="26" spans="1:9" ht="12.75" customHeight="1">
      <c r="A26" s="137"/>
      <c r="B26" s="148"/>
      <c r="C26" s="148"/>
      <c r="D26" s="149"/>
    </row>
    <row r="27" spans="1:9" ht="12.75" customHeight="1" thickBot="1">
      <c r="A27" s="221" t="s">
        <v>133</v>
      </c>
      <c r="B27" s="227">
        <v>-1.4991300000000001</v>
      </c>
      <c r="C27" s="227">
        <v>-2.6300500000000002</v>
      </c>
      <c r="D27" s="227">
        <f t="shared" si="1"/>
        <v>-2.0645899999999999</v>
      </c>
    </row>
    <row r="28" spans="1:9" ht="12.75" customHeight="1">
      <c r="A28" s="101" t="s">
        <v>34</v>
      </c>
      <c r="B28" s="150"/>
      <c r="C28" s="150"/>
      <c r="D28" s="150"/>
      <c r="E28" s="16"/>
      <c r="F28" s="16"/>
      <c r="G28" s="16"/>
    </row>
    <row r="29" spans="1:9" ht="12.75" customHeight="1">
      <c r="A29" s="54" t="s">
        <v>72</v>
      </c>
      <c r="B29" s="5"/>
      <c r="C29" s="5"/>
      <c r="D29" s="5"/>
    </row>
    <row r="30" spans="1:9" ht="12.75" customHeight="1">
      <c r="A30" s="20" t="s">
        <v>110</v>
      </c>
      <c r="B30" s="1"/>
      <c r="C30" s="1"/>
      <c r="D30" s="18"/>
      <c r="E30" s="1"/>
      <c r="F30" s="1"/>
      <c r="G30" s="18"/>
      <c r="I30" s="21"/>
    </row>
  </sheetData>
  <mergeCells count="5">
    <mergeCell ref="A4:D4"/>
    <mergeCell ref="A1:D1"/>
    <mergeCell ref="A3:D3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2" customFormat="1" ht="18" customHeight="1">
      <c r="A1" s="422" t="s">
        <v>116</v>
      </c>
      <c r="B1" s="422"/>
      <c r="C1" s="422"/>
      <c r="D1" s="422"/>
      <c r="E1" s="29"/>
      <c r="F1" s="29"/>
      <c r="G1" s="29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2" t="s">
        <v>147</v>
      </c>
      <c r="B3" s="432"/>
      <c r="C3" s="432"/>
      <c r="D3" s="432"/>
      <c r="E3" s="60"/>
      <c r="F3" s="60"/>
      <c r="G3" s="60"/>
      <c r="H3" s="60"/>
      <c r="I3" s="60"/>
      <c r="J3" s="14"/>
    </row>
    <row r="4" spans="1:10" s="3" customFormat="1" ht="15" customHeight="1">
      <c r="A4" s="432" t="s">
        <v>264</v>
      </c>
      <c r="B4" s="432"/>
      <c r="C4" s="432"/>
      <c r="D4" s="432"/>
      <c r="E4" s="23"/>
      <c r="F4" s="23"/>
      <c r="G4" s="23"/>
    </row>
    <row r="5" spans="1:10" ht="12.75" customHeight="1" thickBot="1">
      <c r="A5" s="80"/>
      <c r="B5" s="80"/>
      <c r="C5" s="80"/>
      <c r="D5" s="80"/>
      <c r="E5" s="23"/>
      <c r="F5" s="23"/>
      <c r="G5" s="50"/>
      <c r="H5" s="14"/>
      <c r="I5" s="14"/>
      <c r="J5" s="14"/>
    </row>
    <row r="6" spans="1:10" ht="27.75" customHeight="1">
      <c r="A6" s="439" t="s">
        <v>102</v>
      </c>
      <c r="B6" s="541" t="s">
        <v>305</v>
      </c>
      <c r="C6" s="542"/>
      <c r="D6" s="543"/>
    </row>
    <row r="7" spans="1:10" ht="27.75" customHeight="1" thickBot="1">
      <c r="A7" s="441"/>
      <c r="B7" s="144" t="s">
        <v>27</v>
      </c>
      <c r="C7" s="143" t="s">
        <v>28</v>
      </c>
      <c r="D7" s="145" t="s">
        <v>29</v>
      </c>
      <c r="E7" s="4"/>
    </row>
    <row r="8" spans="1:10" ht="27.75" customHeight="1">
      <c r="A8" s="92" t="s">
        <v>251</v>
      </c>
      <c r="B8" s="128">
        <v>1.06</v>
      </c>
      <c r="C8" s="128">
        <v>0.9657</v>
      </c>
      <c r="D8" s="129">
        <f>(B8+C8)/2</f>
        <v>1.01285</v>
      </c>
    </row>
    <row r="9" spans="1:10" ht="12.75" customHeight="1">
      <c r="A9" s="90" t="s">
        <v>107</v>
      </c>
      <c r="B9" s="128">
        <v>0.64539999999999997</v>
      </c>
      <c r="C9" s="128">
        <v>2.1638000000000002</v>
      </c>
      <c r="D9" s="129">
        <f t="shared" ref="D9:D10" si="0">(B9+C9)/2</f>
        <v>1.4046000000000001</v>
      </c>
    </row>
    <row r="10" spans="1:10" ht="12.75" customHeight="1" thickBot="1">
      <c r="A10" s="115" t="s">
        <v>108</v>
      </c>
      <c r="B10" s="146">
        <v>0.56689999999999996</v>
      </c>
      <c r="C10" s="146">
        <v>0.51049999999999995</v>
      </c>
      <c r="D10" s="129">
        <f t="shared" si="0"/>
        <v>0.53869999999999996</v>
      </c>
    </row>
    <row r="11" spans="1:10" ht="12.75" customHeight="1">
      <c r="A11" s="141" t="s">
        <v>34</v>
      </c>
      <c r="B11" s="142"/>
      <c r="C11" s="142"/>
      <c r="D11" s="142"/>
      <c r="E11" s="17"/>
      <c r="F11" s="17"/>
      <c r="G11" s="17"/>
    </row>
    <row r="12" spans="1:10" ht="12.75" customHeight="1">
      <c r="A12" s="20" t="s">
        <v>103</v>
      </c>
      <c r="B12" s="1"/>
      <c r="C12" s="1"/>
      <c r="D12" s="18"/>
      <c r="E12" s="1"/>
      <c r="F12" s="1"/>
      <c r="G12" s="18"/>
      <c r="I12" s="21"/>
    </row>
  </sheetData>
  <mergeCells count="5">
    <mergeCell ref="A1:D1"/>
    <mergeCell ref="A3:D3"/>
    <mergeCell ref="B6:D6"/>
    <mergeCell ref="A4:D4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75.14062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2" customFormat="1" ht="18" customHeight="1">
      <c r="A1" s="422" t="s">
        <v>116</v>
      </c>
      <c r="B1" s="422"/>
      <c r="C1" s="422"/>
      <c r="D1" s="422"/>
      <c r="E1" s="29"/>
      <c r="F1" s="29"/>
      <c r="G1" s="29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2" t="s">
        <v>148</v>
      </c>
      <c r="B3" s="432"/>
      <c r="C3" s="432"/>
      <c r="D3" s="432"/>
      <c r="E3" s="60"/>
      <c r="F3" s="60"/>
      <c r="G3" s="60"/>
      <c r="H3" s="60"/>
      <c r="I3" s="60"/>
      <c r="J3" s="14"/>
    </row>
    <row r="4" spans="1:10" s="3" customFormat="1" ht="15" customHeight="1">
      <c r="A4" s="432" t="s">
        <v>264</v>
      </c>
      <c r="B4" s="432"/>
      <c r="C4" s="432"/>
      <c r="D4" s="432"/>
      <c r="E4" s="23"/>
      <c r="F4" s="23"/>
      <c r="G4" s="23"/>
    </row>
    <row r="5" spans="1:10" ht="12.75" customHeight="1" thickBot="1">
      <c r="A5" s="80"/>
      <c r="B5" s="80"/>
      <c r="C5" s="80"/>
      <c r="D5" s="80"/>
      <c r="E5" s="23"/>
      <c r="F5" s="23"/>
      <c r="G5" s="50"/>
      <c r="H5" s="14"/>
      <c r="I5" s="14"/>
      <c r="J5" s="14"/>
    </row>
    <row r="6" spans="1:10" ht="34.5" customHeight="1">
      <c r="A6" s="439" t="s">
        <v>102</v>
      </c>
      <c r="B6" s="541" t="s">
        <v>305</v>
      </c>
      <c r="C6" s="542"/>
      <c r="D6" s="543"/>
    </row>
    <row r="7" spans="1:10" ht="34.5" customHeight="1" thickBot="1">
      <c r="A7" s="441"/>
      <c r="B7" s="179" t="s">
        <v>27</v>
      </c>
      <c r="C7" s="197" t="s">
        <v>28</v>
      </c>
      <c r="D7" s="198" t="s">
        <v>29</v>
      </c>
      <c r="E7" s="4"/>
    </row>
    <row r="8" spans="1:10" ht="21.75" customHeight="1">
      <c r="A8" s="101" t="s">
        <v>180</v>
      </c>
      <c r="B8" s="201">
        <v>-0.5</v>
      </c>
      <c r="C8" s="126">
        <v>-3</v>
      </c>
      <c r="D8" s="127">
        <f>(B8+C8)/2</f>
        <v>-1.75</v>
      </c>
      <c r="E8" s="199"/>
      <c r="F8" s="199"/>
      <c r="G8" s="200"/>
    </row>
    <row r="9" spans="1:10" ht="12.75" customHeight="1" thickBot="1">
      <c r="A9" s="98" t="s">
        <v>111</v>
      </c>
      <c r="B9" s="202">
        <v>1</v>
      </c>
      <c r="C9" s="146">
        <v>1.1000000000000001</v>
      </c>
      <c r="D9" s="147">
        <f>(C9+B9)/2</f>
        <v>1.05</v>
      </c>
      <c r="E9" s="199"/>
      <c r="F9" s="199"/>
      <c r="G9" s="200"/>
    </row>
    <row r="10" spans="1:10" ht="12.75" customHeight="1">
      <c r="A10" s="141" t="s">
        <v>34</v>
      </c>
      <c r="B10" s="142"/>
      <c r="C10" s="142"/>
      <c r="D10" s="142"/>
      <c r="E10" s="17"/>
      <c r="F10" s="17"/>
      <c r="G10" s="17"/>
    </row>
    <row r="11" spans="1:10" ht="12.75" customHeight="1">
      <c r="A11" s="20" t="s">
        <v>103</v>
      </c>
      <c r="B11" s="1"/>
      <c r="C11" s="1"/>
      <c r="D11" s="18"/>
      <c r="E11" s="1"/>
      <c r="F11" s="1"/>
      <c r="G11" s="18"/>
      <c r="I11" s="21"/>
    </row>
  </sheetData>
  <mergeCells count="5">
    <mergeCell ref="B6:D6"/>
    <mergeCell ref="A4:D4"/>
    <mergeCell ref="A1:D1"/>
    <mergeCell ref="A3:D3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workbookViewId="0">
      <selection activeCell="C19" sqref="C19"/>
    </sheetView>
  </sheetViews>
  <sheetFormatPr baseColWidth="10" defaultColWidth="8.42578125" defaultRowHeight="12.75"/>
  <cols>
    <col min="1" max="1" width="40" style="9" customWidth="1"/>
    <col min="2" max="5" width="19" style="12" customWidth="1"/>
    <col min="6" max="6" width="10.5703125" style="13" customWidth="1"/>
    <col min="7" max="10" width="9.28515625" style="14" customWidth="1"/>
    <col min="11" max="16384" width="8.42578125" style="9"/>
  </cols>
  <sheetData>
    <row r="1" spans="1:10" s="22" customFormat="1" ht="18">
      <c r="A1" s="422" t="s">
        <v>116</v>
      </c>
      <c r="B1" s="422"/>
      <c r="C1" s="422"/>
      <c r="D1" s="422"/>
      <c r="E1" s="422"/>
      <c r="F1" s="67"/>
      <c r="G1" s="50"/>
      <c r="H1" s="51"/>
      <c r="I1" s="51"/>
      <c r="J1" s="51"/>
    </row>
    <row r="2" spans="1:10" ht="12.75" customHeight="1">
      <c r="A2" s="20"/>
      <c r="B2" s="6"/>
      <c r="C2" s="6"/>
      <c r="D2" s="6"/>
      <c r="E2" s="6"/>
      <c r="F2" s="6"/>
      <c r="G2" s="50"/>
    </row>
    <row r="3" spans="1:10" ht="15" customHeight="1">
      <c r="A3" s="432" t="s">
        <v>137</v>
      </c>
      <c r="B3" s="432"/>
      <c r="C3" s="432"/>
      <c r="D3" s="432"/>
      <c r="E3" s="432"/>
      <c r="F3" s="60"/>
      <c r="G3" s="50"/>
    </row>
    <row r="4" spans="1:10" ht="15" customHeight="1">
      <c r="A4" s="432" t="s">
        <v>293</v>
      </c>
      <c r="B4" s="432"/>
      <c r="C4" s="432"/>
      <c r="D4" s="432"/>
      <c r="E4" s="432"/>
      <c r="F4" s="60"/>
      <c r="G4" s="50"/>
    </row>
    <row r="5" spans="1:10" ht="12.75" customHeight="1" thickBot="1">
      <c r="A5" s="80"/>
      <c r="B5" s="80"/>
      <c r="C5" s="80"/>
      <c r="D5" s="80"/>
      <c r="E5" s="80"/>
      <c r="F5" s="23"/>
      <c r="G5" s="50"/>
    </row>
    <row r="6" spans="1:10" ht="19.5" customHeight="1">
      <c r="A6" s="439" t="s">
        <v>0</v>
      </c>
      <c r="B6" s="442" t="s">
        <v>1</v>
      </c>
      <c r="C6" s="443"/>
      <c r="D6" s="444" t="s">
        <v>2</v>
      </c>
      <c r="E6" s="445"/>
      <c r="F6"/>
      <c r="G6" s="50"/>
    </row>
    <row r="7" spans="1:10" ht="12.75" customHeight="1">
      <c r="A7" s="440"/>
      <c r="B7" s="446" t="s">
        <v>3</v>
      </c>
      <c r="C7" s="433" t="s">
        <v>89</v>
      </c>
      <c r="D7" s="433" t="s">
        <v>3</v>
      </c>
      <c r="E7" s="435" t="s">
        <v>89</v>
      </c>
      <c r="F7"/>
      <c r="G7" s="50"/>
    </row>
    <row r="8" spans="1:10" ht="12.75" customHeight="1" thickBot="1">
      <c r="A8" s="441"/>
      <c r="B8" s="447"/>
      <c r="C8" s="434"/>
      <c r="D8" s="434"/>
      <c r="E8" s="436"/>
      <c r="F8"/>
      <c r="G8" s="50"/>
    </row>
    <row r="9" spans="1:10" ht="18.75" customHeight="1">
      <c r="A9" s="81" t="s">
        <v>4</v>
      </c>
      <c r="B9" s="82">
        <v>1127</v>
      </c>
      <c r="C9" s="83">
        <f t="shared" ref="C9:C26" si="0">(B9/$B$28)*100</f>
        <v>16.810859188544153</v>
      </c>
      <c r="D9" s="82">
        <v>1404</v>
      </c>
      <c r="E9" s="84">
        <f t="shared" ref="E9:E26" si="1">(D9/$D$28)*100</f>
        <v>15.56541019955654</v>
      </c>
      <c r="F9"/>
      <c r="G9" s="50"/>
    </row>
    <row r="10" spans="1:10" ht="12.75" customHeight="1">
      <c r="A10" s="85" t="s">
        <v>5</v>
      </c>
      <c r="B10" s="86">
        <v>361</v>
      </c>
      <c r="C10" s="87">
        <f t="shared" si="0"/>
        <v>5.3848448687350832</v>
      </c>
      <c r="D10" s="86">
        <v>419</v>
      </c>
      <c r="E10" s="88">
        <f t="shared" si="1"/>
        <v>4.6452328159645235</v>
      </c>
      <c r="F10"/>
      <c r="G10" s="50"/>
    </row>
    <row r="11" spans="1:10" ht="12.75" customHeight="1">
      <c r="A11" s="89" t="s">
        <v>6</v>
      </c>
      <c r="B11" s="86">
        <v>109</v>
      </c>
      <c r="C11" s="87">
        <f t="shared" si="0"/>
        <v>1.6258949880668259</v>
      </c>
      <c r="D11" s="86">
        <v>159</v>
      </c>
      <c r="E11" s="88">
        <f t="shared" si="1"/>
        <v>1.7627494456762749</v>
      </c>
      <c r="F11"/>
      <c r="G11" s="50"/>
    </row>
    <row r="12" spans="1:10" ht="12.75" customHeight="1">
      <c r="A12" s="85" t="s">
        <v>7</v>
      </c>
      <c r="B12" s="86">
        <v>215</v>
      </c>
      <c r="C12" s="87">
        <f t="shared" si="0"/>
        <v>3.2070405727923625</v>
      </c>
      <c r="D12" s="86">
        <v>309</v>
      </c>
      <c r="E12" s="88">
        <f t="shared" si="1"/>
        <v>3.4257206208425721</v>
      </c>
      <c r="F12"/>
      <c r="G12" s="50"/>
    </row>
    <row r="13" spans="1:10" ht="12.75" customHeight="1">
      <c r="A13" s="85" t="s">
        <v>8</v>
      </c>
      <c r="B13" s="86">
        <v>472</v>
      </c>
      <c r="C13" s="87">
        <f t="shared" si="0"/>
        <v>7.0405727923627692</v>
      </c>
      <c r="D13" s="86">
        <v>614</v>
      </c>
      <c r="E13" s="88">
        <f t="shared" si="1"/>
        <v>6.8070953436807091</v>
      </c>
      <c r="F13"/>
      <c r="G13" s="50"/>
    </row>
    <row r="14" spans="1:10" ht="12.75" customHeight="1">
      <c r="A14" s="85" t="s">
        <v>9</v>
      </c>
      <c r="B14" s="86">
        <v>80</v>
      </c>
      <c r="C14" s="87">
        <f t="shared" si="0"/>
        <v>1.1933174224343674</v>
      </c>
      <c r="D14" s="86">
        <v>120</v>
      </c>
      <c r="E14" s="88">
        <f t="shared" si="1"/>
        <v>1.3303769401330376</v>
      </c>
      <c r="F14"/>
      <c r="G14" s="50"/>
    </row>
    <row r="15" spans="1:10" ht="12.75" customHeight="1">
      <c r="A15" s="85" t="s">
        <v>10</v>
      </c>
      <c r="B15" s="86">
        <v>326</v>
      </c>
      <c r="C15" s="87">
        <f t="shared" si="0"/>
        <v>4.8627684964200482</v>
      </c>
      <c r="D15" s="86">
        <v>486</v>
      </c>
      <c r="E15" s="88">
        <f t="shared" si="1"/>
        <v>5.3880266075388024</v>
      </c>
      <c r="F15"/>
      <c r="G15" s="50"/>
    </row>
    <row r="16" spans="1:10" ht="12.75" customHeight="1">
      <c r="A16" s="89" t="s">
        <v>11</v>
      </c>
      <c r="B16" s="86">
        <v>269</v>
      </c>
      <c r="C16" s="87">
        <f t="shared" si="0"/>
        <v>4.0125298329355612</v>
      </c>
      <c r="D16" s="86">
        <v>369</v>
      </c>
      <c r="E16" s="88">
        <f t="shared" si="1"/>
        <v>4.0909090909090908</v>
      </c>
      <c r="F16"/>
      <c r="G16" s="50"/>
    </row>
    <row r="17" spans="1:9" ht="12.75" customHeight="1">
      <c r="A17" s="89" t="s">
        <v>12</v>
      </c>
      <c r="B17" s="86">
        <v>863</v>
      </c>
      <c r="C17" s="87">
        <f t="shared" si="0"/>
        <v>12.872911694510739</v>
      </c>
      <c r="D17" s="86">
        <v>1368</v>
      </c>
      <c r="E17" s="88">
        <f t="shared" si="1"/>
        <v>15.166297117516631</v>
      </c>
      <c r="F17"/>
      <c r="G17" s="50"/>
    </row>
    <row r="18" spans="1:9" ht="12.75" customHeight="1">
      <c r="A18" s="89" t="s">
        <v>18</v>
      </c>
      <c r="B18" s="86">
        <v>1131</v>
      </c>
      <c r="C18" s="87">
        <f t="shared" si="0"/>
        <v>16.870525059665873</v>
      </c>
      <c r="D18" s="86">
        <v>1419</v>
      </c>
      <c r="E18" s="88">
        <f t="shared" si="1"/>
        <v>15.731707317073171</v>
      </c>
      <c r="F18"/>
      <c r="G18" s="50"/>
      <c r="I18" s="56"/>
    </row>
    <row r="19" spans="1:9" ht="12.75" customHeight="1">
      <c r="A19" s="89" t="s">
        <v>13</v>
      </c>
      <c r="B19" s="86">
        <v>118</v>
      </c>
      <c r="C19" s="87">
        <f t="shared" si="0"/>
        <v>1.7601431980906923</v>
      </c>
      <c r="D19" s="86">
        <v>172</v>
      </c>
      <c r="E19" s="88">
        <f t="shared" si="1"/>
        <v>1.9068736141906875</v>
      </c>
      <c r="F19"/>
      <c r="G19" s="50"/>
      <c r="I19" s="55"/>
    </row>
    <row r="20" spans="1:9" ht="12.75" customHeight="1">
      <c r="A20" s="89" t="s">
        <v>14</v>
      </c>
      <c r="B20" s="86">
        <v>254</v>
      </c>
      <c r="C20" s="87">
        <f t="shared" si="0"/>
        <v>3.7887828162291171</v>
      </c>
      <c r="D20" s="86">
        <v>336</v>
      </c>
      <c r="E20" s="88">
        <f t="shared" si="1"/>
        <v>3.725055432372506</v>
      </c>
      <c r="F20"/>
      <c r="G20" s="50"/>
      <c r="I20" s="55"/>
    </row>
    <row r="21" spans="1:9" ht="12.75" customHeight="1">
      <c r="A21" s="90" t="s">
        <v>35</v>
      </c>
      <c r="B21" s="86">
        <v>545</v>
      </c>
      <c r="C21" s="87">
        <f t="shared" si="0"/>
        <v>8.1294749403341289</v>
      </c>
      <c r="D21" s="86">
        <v>759</v>
      </c>
      <c r="E21" s="88">
        <f t="shared" si="1"/>
        <v>8.4146341463414647</v>
      </c>
      <c r="F21"/>
      <c r="G21" s="50"/>
      <c r="I21" s="55"/>
    </row>
    <row r="22" spans="1:9" ht="12.75" customHeight="1">
      <c r="A22" s="90" t="s">
        <v>15</v>
      </c>
      <c r="B22" s="86">
        <v>340</v>
      </c>
      <c r="C22" s="87">
        <f t="shared" si="0"/>
        <v>5.071599045346062</v>
      </c>
      <c r="D22" s="86">
        <v>419</v>
      </c>
      <c r="E22" s="88">
        <f t="shared" si="1"/>
        <v>4.6452328159645235</v>
      </c>
      <c r="F22"/>
      <c r="G22" s="50"/>
      <c r="I22" s="55"/>
    </row>
    <row r="23" spans="1:9" ht="12.75" customHeight="1">
      <c r="A23" s="89" t="s">
        <v>36</v>
      </c>
      <c r="B23" s="86">
        <v>144</v>
      </c>
      <c r="C23" s="87">
        <f t="shared" si="0"/>
        <v>2.1479713603818613</v>
      </c>
      <c r="D23" s="86">
        <v>182</v>
      </c>
      <c r="E23" s="88">
        <f t="shared" si="1"/>
        <v>2.0177383592017737</v>
      </c>
      <c r="F23"/>
      <c r="G23" s="50"/>
    </row>
    <row r="24" spans="1:9" ht="12.75" customHeight="1">
      <c r="A24" s="89" t="s">
        <v>16</v>
      </c>
      <c r="B24" s="86">
        <v>276</v>
      </c>
      <c r="C24" s="87">
        <f t="shared" si="0"/>
        <v>4.1169451073985686</v>
      </c>
      <c r="D24" s="86">
        <v>383</v>
      </c>
      <c r="E24" s="88">
        <f t="shared" si="1"/>
        <v>4.2461197339246119</v>
      </c>
      <c r="F24"/>
      <c r="G24" s="50"/>
    </row>
    <row r="25" spans="1:9" ht="12.75" customHeight="1">
      <c r="A25" s="89" t="s">
        <v>17</v>
      </c>
      <c r="B25" s="86">
        <v>66</v>
      </c>
      <c r="C25" s="87">
        <f t="shared" si="0"/>
        <v>0.98448687350835318</v>
      </c>
      <c r="D25" s="86">
        <v>87</v>
      </c>
      <c r="E25" s="88">
        <f t="shared" si="1"/>
        <v>0.9645232815964524</v>
      </c>
      <c r="F25"/>
      <c r="G25" s="50"/>
    </row>
    <row r="26" spans="1:9" ht="12.75" customHeight="1">
      <c r="A26" s="90" t="s">
        <v>19</v>
      </c>
      <c r="B26" s="86">
        <v>8</v>
      </c>
      <c r="C26" s="87">
        <f t="shared" si="0"/>
        <v>0.11933174224343676</v>
      </c>
      <c r="D26" s="86">
        <v>15</v>
      </c>
      <c r="E26" s="88">
        <f t="shared" si="1"/>
        <v>0.16629711751662971</v>
      </c>
      <c r="F26"/>
      <c r="G26" s="50"/>
    </row>
    <row r="27" spans="1:9" ht="12.75" customHeight="1">
      <c r="A27" s="90"/>
      <c r="B27" s="91"/>
      <c r="C27" s="87"/>
      <c r="D27" s="86"/>
      <c r="E27" s="88"/>
      <c r="F27"/>
      <c r="G27" s="50"/>
    </row>
    <row r="28" spans="1:9" ht="12.75" customHeight="1" thickBot="1">
      <c r="A28" s="215" t="s">
        <v>123</v>
      </c>
      <c r="B28" s="216">
        <f>SUM(B9:B27)</f>
        <v>6704</v>
      </c>
      <c r="C28" s="217">
        <f>SUM(C9:C26)</f>
        <v>100</v>
      </c>
      <c r="D28" s="216">
        <f>SUM(D9:D26)</f>
        <v>9020</v>
      </c>
      <c r="E28" s="218">
        <f>SUM(E9:E26)</f>
        <v>100.00000000000001</v>
      </c>
      <c r="F28"/>
      <c r="G28" s="50"/>
    </row>
    <row r="29" spans="1:9" ht="21.75" customHeight="1">
      <c r="A29" s="301" t="s">
        <v>290</v>
      </c>
      <c r="B29" s="93"/>
      <c r="C29" s="94"/>
      <c r="D29" s="95"/>
      <c r="E29" s="96"/>
      <c r="F29" s="11"/>
    </row>
    <row r="30" spans="1:9">
      <c r="A30" s="212" t="s">
        <v>242</v>
      </c>
      <c r="E30" s="13"/>
      <c r="F30" s="9"/>
    </row>
    <row r="31" spans="1:9">
      <c r="A31" s="448" t="s">
        <v>243</v>
      </c>
      <c r="B31" s="448"/>
      <c r="C31" s="448"/>
      <c r="D31" s="448"/>
      <c r="E31" s="9"/>
      <c r="F31" s="9"/>
    </row>
    <row r="32" spans="1:9">
      <c r="A32" s="448" t="s">
        <v>244</v>
      </c>
      <c r="B32" s="448"/>
      <c r="C32" s="448"/>
      <c r="D32" s="448"/>
      <c r="E32" s="9"/>
      <c r="F32" s="9"/>
    </row>
    <row r="33" spans="1:6">
      <c r="A33" s="448" t="s">
        <v>245</v>
      </c>
      <c r="B33" s="448"/>
      <c r="C33" s="448"/>
      <c r="D33" s="448"/>
      <c r="E33" s="9"/>
      <c r="F33" s="9"/>
    </row>
    <row r="34" spans="1:6">
      <c r="A34" s="448" t="s">
        <v>246</v>
      </c>
      <c r="B34" s="448"/>
      <c r="C34" s="448"/>
      <c r="D34" s="448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5"/>
      <c r="C36" s="9"/>
      <c r="E36" s="9"/>
      <c r="F36" s="9"/>
    </row>
    <row r="37" spans="1:6">
      <c r="A37" s="5"/>
      <c r="B37" s="9"/>
      <c r="C37" s="9"/>
      <c r="D37" s="9"/>
      <c r="E37" s="9"/>
      <c r="F37" s="9"/>
    </row>
    <row r="38" spans="1:6">
      <c r="A38" s="5"/>
      <c r="C38" s="9"/>
      <c r="E38" s="9"/>
      <c r="F38" s="9"/>
    </row>
    <row r="39" spans="1:6">
      <c r="A39" s="5"/>
      <c r="B39" s="9"/>
      <c r="C39" s="9"/>
      <c r="D39" s="9"/>
      <c r="E39" s="9"/>
      <c r="F39" s="9"/>
    </row>
    <row r="40" spans="1:6">
      <c r="A40" s="5"/>
      <c r="B40" s="9"/>
      <c r="C40" s="9"/>
      <c r="D40" s="9"/>
      <c r="E40" s="9"/>
      <c r="F40" s="9"/>
    </row>
    <row r="41" spans="1:6">
      <c r="A41" s="5"/>
      <c r="B41" s="9"/>
      <c r="C41" s="9"/>
      <c r="D41" s="9"/>
      <c r="E41" s="9"/>
      <c r="F41" s="9"/>
    </row>
    <row r="42" spans="1:6">
      <c r="A42" s="5"/>
      <c r="B42" s="9"/>
      <c r="C42" s="9"/>
      <c r="D42" s="9"/>
      <c r="E42" s="9"/>
      <c r="F42" s="9"/>
    </row>
    <row r="43" spans="1:6">
      <c r="A43" s="5"/>
      <c r="B43" s="9"/>
      <c r="C43" s="9"/>
      <c r="D43" s="9"/>
      <c r="E43" s="9"/>
      <c r="F43" s="9"/>
    </row>
    <row r="44" spans="1:6">
      <c r="A44" s="13"/>
      <c r="B44" s="13"/>
      <c r="C44" s="13"/>
      <c r="D44" s="9"/>
      <c r="E44" s="9"/>
      <c r="F44" s="9"/>
    </row>
    <row r="45" spans="1:6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workbookViewId="0">
      <selection activeCell="C19" sqref="C19"/>
    </sheetView>
  </sheetViews>
  <sheetFormatPr baseColWidth="10" defaultColWidth="19.140625" defaultRowHeight="12.75"/>
  <cols>
    <col min="1" max="1" width="56.5703125" style="9" customWidth="1"/>
    <col min="2" max="6" width="14.7109375" style="31" customWidth="1"/>
    <col min="7" max="7" width="14.28515625" style="31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1" width="6.85546875" style="9" customWidth="1"/>
    <col min="12" max="14" width="10.7109375" style="9" customWidth="1"/>
    <col min="15" max="16384" width="19.140625" style="9"/>
  </cols>
  <sheetData>
    <row r="1" spans="1:14" s="22" customFormat="1" ht="18">
      <c r="A1" s="422" t="s">
        <v>116</v>
      </c>
      <c r="B1" s="422"/>
      <c r="C1" s="422"/>
      <c r="D1" s="422"/>
      <c r="E1" s="422"/>
      <c r="F1" s="422"/>
      <c r="G1" s="422"/>
    </row>
    <row r="2" spans="1:14" ht="12.75" customHeight="1">
      <c r="A2" s="21"/>
      <c r="B2" s="32"/>
      <c r="C2" s="32"/>
      <c r="D2" s="32"/>
      <c r="E2" s="32"/>
      <c r="F2" s="32"/>
      <c r="G2" s="32"/>
    </row>
    <row r="3" spans="1:14" ht="15" customHeight="1">
      <c r="A3" s="432" t="s">
        <v>252</v>
      </c>
      <c r="B3" s="432"/>
      <c r="C3" s="432"/>
      <c r="D3" s="432"/>
      <c r="E3" s="432"/>
      <c r="F3" s="432"/>
      <c r="G3" s="432"/>
      <c r="H3" s="60"/>
      <c r="I3" s="60"/>
      <c r="J3" s="14"/>
    </row>
    <row r="4" spans="1:14" ht="12.75" customHeight="1" thickBot="1">
      <c r="A4" s="80"/>
      <c r="B4" s="80"/>
      <c r="C4" s="80"/>
      <c r="D4" s="80"/>
      <c r="E4" s="80"/>
      <c r="F4" s="80"/>
      <c r="G4" s="103"/>
      <c r="H4" s="14"/>
      <c r="I4" s="14"/>
      <c r="J4" s="14"/>
    </row>
    <row r="5" spans="1:14" s="15" customFormat="1" ht="36.75" customHeight="1">
      <c r="A5" s="546" t="s">
        <v>78</v>
      </c>
      <c r="B5" s="548">
        <v>2014</v>
      </c>
      <c r="C5" s="549"/>
      <c r="D5" s="550"/>
      <c r="E5" s="548">
        <v>2015</v>
      </c>
      <c r="F5" s="549"/>
      <c r="G5" s="550"/>
      <c r="H5" s="36"/>
    </row>
    <row r="6" spans="1:14" s="15" customFormat="1" ht="36.75" customHeight="1" thickBot="1">
      <c r="A6" s="547"/>
      <c r="B6" s="233" t="s">
        <v>27</v>
      </c>
      <c r="C6" s="233" t="s">
        <v>28</v>
      </c>
      <c r="D6" s="234" t="s">
        <v>29</v>
      </c>
      <c r="E6" s="233" t="s">
        <v>27</v>
      </c>
      <c r="F6" s="233" t="s">
        <v>28</v>
      </c>
      <c r="G6" s="234" t="s">
        <v>29</v>
      </c>
      <c r="H6" s="36"/>
    </row>
    <row r="7" spans="1:14" ht="22.5" customHeight="1">
      <c r="A7" s="151" t="s">
        <v>42</v>
      </c>
      <c r="B7" s="126">
        <v>102.92566666666669</v>
      </c>
      <c r="C7" s="126">
        <v>102.99000000000001</v>
      </c>
      <c r="D7" s="127">
        <f>(B7+C7)/2</f>
        <v>102.95783333333335</v>
      </c>
      <c r="E7" s="126">
        <v>103.764</v>
      </c>
      <c r="F7" s="126">
        <v>103.836</v>
      </c>
      <c r="G7" s="127">
        <f>(E7+F7)/2</f>
        <v>103.8</v>
      </c>
      <c r="H7" s="37"/>
      <c r="K7" s="40"/>
      <c r="L7" s="40"/>
      <c r="M7" s="40"/>
      <c r="N7" s="40"/>
    </row>
    <row r="8" spans="1:14" ht="12.75" customHeight="1">
      <c r="A8" s="152" t="s">
        <v>41</v>
      </c>
      <c r="B8" s="128">
        <v>101.247</v>
      </c>
      <c r="C8" s="128">
        <v>101.36833333333333</v>
      </c>
      <c r="D8" s="129">
        <f t="shared" ref="D8:D37" si="0">(B8+C8)/2</f>
        <v>101.30766666666666</v>
      </c>
      <c r="E8" s="128">
        <v>101.36799999999999</v>
      </c>
      <c r="F8" s="128">
        <v>101.235</v>
      </c>
      <c r="G8" s="129">
        <f t="shared" ref="G8:G44" si="1">(E8+F8)/2</f>
        <v>101.3015</v>
      </c>
      <c r="H8" s="37"/>
      <c r="K8" s="40"/>
      <c r="L8" s="40"/>
      <c r="M8" s="40"/>
      <c r="N8" s="40"/>
    </row>
    <row r="9" spans="1:14" ht="12.75" customHeight="1">
      <c r="A9" s="152" t="s">
        <v>199</v>
      </c>
      <c r="B9" s="128">
        <v>102.40933333333334</v>
      </c>
      <c r="C9" s="128">
        <v>102.56099999999999</v>
      </c>
      <c r="D9" s="129">
        <f t="shared" si="0"/>
        <v>102.48516666666666</v>
      </c>
      <c r="E9" s="128">
        <v>108.739</v>
      </c>
      <c r="F9" s="128">
        <v>109.64700000000001</v>
      </c>
      <c r="G9" s="129">
        <f t="shared" si="1"/>
        <v>109.19300000000001</v>
      </c>
      <c r="H9" s="37"/>
      <c r="K9" s="40"/>
      <c r="L9" s="40"/>
      <c r="M9" s="40"/>
      <c r="N9" s="40"/>
    </row>
    <row r="10" spans="1:14" ht="12.75" customHeight="1">
      <c r="A10" s="152" t="s">
        <v>200</v>
      </c>
      <c r="B10" s="128">
        <v>102.18666666666667</v>
      </c>
      <c r="C10" s="128">
        <v>101.62766666666666</v>
      </c>
      <c r="D10" s="129">
        <f t="shared" si="0"/>
        <v>101.90716666666665</v>
      </c>
      <c r="E10" s="128">
        <v>101.377</v>
      </c>
      <c r="F10" s="128">
        <v>101.35</v>
      </c>
      <c r="G10" s="129">
        <f t="shared" si="1"/>
        <v>101.36349999999999</v>
      </c>
      <c r="H10" s="37"/>
      <c r="K10" s="40"/>
      <c r="L10" s="40"/>
      <c r="M10" s="40"/>
      <c r="N10" s="40"/>
    </row>
    <row r="11" spans="1:14" ht="12.75" customHeight="1">
      <c r="A11" s="152" t="s">
        <v>201</v>
      </c>
      <c r="B11" s="128">
        <v>104.60766666666666</v>
      </c>
      <c r="C11" s="128">
        <v>103.52166666666666</v>
      </c>
      <c r="D11" s="129">
        <f t="shared" si="0"/>
        <v>104.06466666666665</v>
      </c>
      <c r="E11" s="128">
        <v>103.679</v>
      </c>
      <c r="F11" s="128">
        <v>100.04900000000001</v>
      </c>
      <c r="G11" s="129">
        <f t="shared" si="1"/>
        <v>101.864</v>
      </c>
      <c r="H11" s="37"/>
      <c r="K11" s="40"/>
      <c r="L11" s="40"/>
      <c r="M11" s="40"/>
      <c r="N11" s="40"/>
    </row>
    <row r="12" spans="1:14" ht="12.75" customHeight="1">
      <c r="A12" s="152" t="s">
        <v>64</v>
      </c>
      <c r="B12" s="128">
        <v>102.95099999999998</v>
      </c>
      <c r="C12" s="128">
        <v>102.27083333333333</v>
      </c>
      <c r="D12" s="129">
        <f t="shared" si="0"/>
        <v>102.61091666666665</v>
      </c>
      <c r="E12" s="128">
        <v>100.78100000000001</v>
      </c>
      <c r="F12" s="128">
        <v>100.04900000000001</v>
      </c>
      <c r="G12" s="129">
        <f t="shared" si="1"/>
        <v>100.41500000000001</v>
      </c>
      <c r="H12" s="37"/>
      <c r="K12" s="40"/>
      <c r="L12" s="40"/>
      <c r="M12" s="40"/>
      <c r="N12" s="40"/>
    </row>
    <row r="13" spans="1:14" ht="12.75" customHeight="1">
      <c r="A13" s="152" t="s">
        <v>202</v>
      </c>
      <c r="B13" s="128">
        <v>96.324666666666658</v>
      </c>
      <c r="C13" s="128">
        <v>101.09800000000001</v>
      </c>
      <c r="D13" s="129">
        <f t="shared" si="0"/>
        <v>98.711333333333329</v>
      </c>
      <c r="E13" s="128">
        <v>99.975999999999999</v>
      </c>
      <c r="F13" s="128">
        <v>102.175</v>
      </c>
      <c r="G13" s="129">
        <f t="shared" si="1"/>
        <v>101.07550000000001</v>
      </c>
      <c r="H13" s="37"/>
      <c r="K13" s="40"/>
      <c r="L13" s="40"/>
      <c r="M13" s="40"/>
      <c r="N13" s="40"/>
    </row>
    <row r="14" spans="1:14" ht="12.75" customHeight="1">
      <c r="A14" s="152" t="s">
        <v>65</v>
      </c>
      <c r="B14" s="128">
        <v>102.25266666666668</v>
      </c>
      <c r="C14" s="128">
        <v>100.34883333333333</v>
      </c>
      <c r="D14" s="129">
        <f t="shared" si="0"/>
        <v>101.30075000000001</v>
      </c>
      <c r="E14" s="128">
        <v>100.355</v>
      </c>
      <c r="F14" s="128">
        <v>99.896000000000001</v>
      </c>
      <c r="G14" s="129">
        <f t="shared" si="1"/>
        <v>100.1255</v>
      </c>
      <c r="H14" s="37"/>
      <c r="K14" s="40"/>
      <c r="L14" s="40"/>
      <c r="M14" s="40"/>
      <c r="N14" s="40"/>
    </row>
    <row r="15" spans="1:14" ht="12.75" customHeight="1">
      <c r="A15" s="152" t="s">
        <v>203</v>
      </c>
      <c r="B15" s="128">
        <v>107.517</v>
      </c>
      <c r="C15" s="128">
        <v>107.03316666666666</v>
      </c>
      <c r="D15" s="129">
        <f t="shared" si="0"/>
        <v>107.27508333333333</v>
      </c>
      <c r="E15" s="128">
        <v>107.648</v>
      </c>
      <c r="F15" s="128">
        <v>108.98099999999999</v>
      </c>
      <c r="G15" s="129">
        <f t="shared" si="1"/>
        <v>108.3145</v>
      </c>
      <c r="H15" s="37"/>
      <c r="K15" s="40"/>
      <c r="L15" s="40"/>
      <c r="M15" s="40"/>
      <c r="N15" s="40"/>
    </row>
    <row r="16" spans="1:14" ht="12.75" customHeight="1">
      <c r="A16" s="152" t="s">
        <v>204</v>
      </c>
      <c r="B16" s="128">
        <v>102.27800000000001</v>
      </c>
      <c r="C16" s="128">
        <v>103.32116666666667</v>
      </c>
      <c r="D16" s="129">
        <f t="shared" si="0"/>
        <v>102.79958333333335</v>
      </c>
      <c r="E16" s="128">
        <v>102.83199999999999</v>
      </c>
      <c r="F16" s="128">
        <v>102.971</v>
      </c>
      <c r="G16" s="129">
        <f t="shared" si="1"/>
        <v>102.9015</v>
      </c>
      <c r="H16" s="37"/>
      <c r="K16" s="40"/>
      <c r="L16" s="40"/>
      <c r="M16" s="40"/>
      <c r="N16" s="40"/>
    </row>
    <row r="17" spans="1:14" ht="12.75" customHeight="1">
      <c r="A17" s="152" t="s">
        <v>205</v>
      </c>
      <c r="B17" s="128">
        <v>104.34966666666666</v>
      </c>
      <c r="C17" s="128">
        <v>105.53166666666668</v>
      </c>
      <c r="D17" s="129">
        <f t="shared" si="0"/>
        <v>104.94066666666667</v>
      </c>
      <c r="E17" s="128">
        <v>105.664</v>
      </c>
      <c r="F17" s="128">
        <v>108.586</v>
      </c>
      <c r="G17" s="129">
        <f t="shared" si="1"/>
        <v>107.125</v>
      </c>
      <c r="H17" s="35"/>
      <c r="K17" s="40"/>
      <c r="L17" s="40"/>
      <c r="M17" s="40"/>
      <c r="N17" s="40"/>
    </row>
    <row r="18" spans="1:14" ht="12.75" customHeight="1">
      <c r="A18" s="152" t="s">
        <v>206</v>
      </c>
      <c r="B18" s="128">
        <v>100.53683333333333</v>
      </c>
      <c r="C18" s="128">
        <v>101.1735</v>
      </c>
      <c r="D18" s="129">
        <f t="shared" si="0"/>
        <v>100.85516666666666</v>
      </c>
      <c r="E18" s="128">
        <v>103.289</v>
      </c>
      <c r="F18" s="128">
        <v>105.77</v>
      </c>
      <c r="G18" s="129">
        <f t="shared" si="1"/>
        <v>104.5295</v>
      </c>
      <c r="H18" s="35"/>
      <c r="K18" s="40"/>
      <c r="L18" s="40"/>
      <c r="M18" s="40"/>
      <c r="N18" s="40"/>
    </row>
    <row r="19" spans="1:14" ht="12.75" customHeight="1">
      <c r="A19" s="152" t="s">
        <v>207</v>
      </c>
      <c r="B19" s="128">
        <v>106.32799999999999</v>
      </c>
      <c r="C19" s="128">
        <v>107.32933333333331</v>
      </c>
      <c r="D19" s="129">
        <f t="shared" si="0"/>
        <v>106.82866666666665</v>
      </c>
      <c r="E19" s="128">
        <v>108.85899999999999</v>
      </c>
      <c r="F19" s="128">
        <v>110.66</v>
      </c>
      <c r="G19" s="129">
        <f t="shared" si="1"/>
        <v>109.7595</v>
      </c>
      <c r="H19" s="37"/>
      <c r="K19" s="40"/>
      <c r="L19" s="40"/>
      <c r="M19" s="40"/>
      <c r="N19" s="40"/>
    </row>
    <row r="20" spans="1:14" ht="12.75" customHeight="1">
      <c r="A20" s="152" t="s">
        <v>208</v>
      </c>
      <c r="B20" s="128">
        <v>110.0795</v>
      </c>
      <c r="C20" s="128">
        <v>110.24749999999999</v>
      </c>
      <c r="D20" s="129">
        <f t="shared" si="0"/>
        <v>110.1635</v>
      </c>
      <c r="E20" s="128">
        <v>110.38500000000001</v>
      </c>
      <c r="F20" s="128">
        <v>110.97499999999999</v>
      </c>
      <c r="G20" s="129">
        <f t="shared" si="1"/>
        <v>110.68</v>
      </c>
      <c r="H20" s="37"/>
      <c r="K20" s="40"/>
      <c r="L20" s="40"/>
      <c r="M20" s="40"/>
      <c r="N20" s="40"/>
    </row>
    <row r="21" spans="1:14" ht="12.75" customHeight="1">
      <c r="A21" s="152" t="s">
        <v>57</v>
      </c>
      <c r="B21" s="128">
        <v>108.23050000000001</v>
      </c>
      <c r="C21" s="128">
        <v>107.9635</v>
      </c>
      <c r="D21" s="129">
        <f t="shared" si="0"/>
        <v>108.09700000000001</v>
      </c>
      <c r="E21" s="128">
        <v>106.119</v>
      </c>
      <c r="F21" s="128">
        <v>103.43600000000001</v>
      </c>
      <c r="G21" s="129">
        <f t="shared" si="1"/>
        <v>104.7775</v>
      </c>
      <c r="H21" s="37"/>
      <c r="K21" s="40"/>
      <c r="L21" s="40"/>
      <c r="M21" s="40"/>
      <c r="N21" s="40"/>
    </row>
    <row r="22" spans="1:14" ht="12.75" customHeight="1">
      <c r="A22" s="152" t="s">
        <v>209</v>
      </c>
      <c r="B22" s="128">
        <v>99.425333333333342</v>
      </c>
      <c r="C22" s="128">
        <v>98.928166666666684</v>
      </c>
      <c r="D22" s="129">
        <f t="shared" si="0"/>
        <v>99.176750000000013</v>
      </c>
      <c r="E22" s="128">
        <v>99.215999999999994</v>
      </c>
      <c r="F22" s="128">
        <v>99.896000000000001</v>
      </c>
      <c r="G22" s="129">
        <f t="shared" si="1"/>
        <v>99.555999999999997</v>
      </c>
      <c r="H22" s="37"/>
      <c r="K22" s="40"/>
      <c r="L22" s="40"/>
      <c r="M22" s="40"/>
      <c r="N22" s="40"/>
    </row>
    <row r="23" spans="1:14" ht="12.75" customHeight="1">
      <c r="A23" s="152" t="s">
        <v>38</v>
      </c>
      <c r="B23" s="128">
        <v>114.39700000000001</v>
      </c>
      <c r="C23" s="128">
        <v>112.01266666666668</v>
      </c>
      <c r="D23" s="129">
        <f t="shared" si="0"/>
        <v>113.20483333333334</v>
      </c>
      <c r="E23" s="128">
        <v>111.61199999999999</v>
      </c>
      <c r="F23" s="128">
        <v>111.97199999999999</v>
      </c>
      <c r="G23" s="129">
        <f t="shared" si="1"/>
        <v>111.792</v>
      </c>
      <c r="H23" s="37"/>
      <c r="K23" s="40"/>
      <c r="L23" s="40"/>
      <c r="M23" s="40"/>
      <c r="N23" s="40"/>
    </row>
    <row r="24" spans="1:14" ht="12.75" customHeight="1">
      <c r="A24" s="152" t="s">
        <v>210</v>
      </c>
      <c r="B24" s="128">
        <v>102.26949999999999</v>
      </c>
      <c r="C24" s="128">
        <v>98.018166666666673</v>
      </c>
      <c r="D24" s="129">
        <f t="shared" si="0"/>
        <v>100.14383333333333</v>
      </c>
      <c r="E24" s="128">
        <v>96.13</v>
      </c>
      <c r="F24" s="128">
        <v>95.153000000000006</v>
      </c>
      <c r="G24" s="129">
        <f t="shared" si="1"/>
        <v>95.641500000000008</v>
      </c>
      <c r="H24" s="37"/>
      <c r="K24" s="40"/>
      <c r="L24" s="40"/>
      <c r="M24" s="40"/>
      <c r="N24" s="40"/>
    </row>
    <row r="25" spans="1:14" ht="12.75" customHeight="1">
      <c r="A25" s="152" t="s">
        <v>211</v>
      </c>
      <c r="B25" s="128">
        <v>113.46366666666665</v>
      </c>
      <c r="C25" s="128">
        <v>110.74033333333334</v>
      </c>
      <c r="D25" s="129">
        <f t="shared" si="0"/>
        <v>112.102</v>
      </c>
      <c r="E25" s="128">
        <v>124.035</v>
      </c>
      <c r="F25" s="128">
        <v>141.99799999999999</v>
      </c>
      <c r="G25" s="129">
        <f t="shared" si="1"/>
        <v>133.01650000000001</v>
      </c>
      <c r="H25" s="37"/>
      <c r="K25" s="40"/>
      <c r="L25" s="40"/>
      <c r="M25" s="40"/>
      <c r="N25" s="40"/>
    </row>
    <row r="26" spans="1:14" ht="12.75" customHeight="1">
      <c r="A26" s="152" t="s">
        <v>46</v>
      </c>
      <c r="B26" s="128">
        <v>106.08216666666665</v>
      </c>
      <c r="C26" s="128">
        <v>113.11816666666668</v>
      </c>
      <c r="D26" s="129">
        <f t="shared" si="0"/>
        <v>109.60016666666667</v>
      </c>
      <c r="E26" s="128">
        <v>109.151</v>
      </c>
      <c r="F26" s="128">
        <v>117.307</v>
      </c>
      <c r="G26" s="129">
        <f t="shared" si="1"/>
        <v>113.229</v>
      </c>
      <c r="H26" s="37"/>
      <c r="K26" s="40"/>
      <c r="L26" s="40"/>
      <c r="M26" s="40"/>
      <c r="N26" s="40"/>
    </row>
    <row r="27" spans="1:14" ht="12.75" customHeight="1">
      <c r="A27" s="152" t="s">
        <v>66</v>
      </c>
      <c r="B27" s="128">
        <v>112.48950000000001</v>
      </c>
      <c r="C27" s="128">
        <v>113.31349999999999</v>
      </c>
      <c r="D27" s="129">
        <f t="shared" si="0"/>
        <v>112.9015</v>
      </c>
      <c r="E27" s="128">
        <v>115.08199999999999</v>
      </c>
      <c r="F27" s="128">
        <v>117.836</v>
      </c>
      <c r="G27" s="129">
        <f t="shared" si="1"/>
        <v>116.459</v>
      </c>
      <c r="H27" s="37"/>
      <c r="K27" s="40"/>
      <c r="L27" s="40"/>
      <c r="M27" s="40"/>
      <c r="N27" s="40"/>
    </row>
    <row r="28" spans="1:14" ht="12.75" customHeight="1">
      <c r="A28" s="152" t="s">
        <v>67</v>
      </c>
      <c r="B28" s="128">
        <v>101.58933333333334</v>
      </c>
      <c r="C28" s="128">
        <v>98.263499999999979</v>
      </c>
      <c r="D28" s="129">
        <f t="shared" si="0"/>
        <v>99.926416666666654</v>
      </c>
      <c r="E28" s="128">
        <v>108.53</v>
      </c>
      <c r="F28" s="128">
        <v>104.541</v>
      </c>
      <c r="G28" s="129">
        <f t="shared" si="1"/>
        <v>106.5355</v>
      </c>
      <c r="H28" s="35"/>
      <c r="K28" s="40"/>
      <c r="L28" s="40"/>
      <c r="M28" s="40"/>
      <c r="N28" s="40"/>
    </row>
    <row r="29" spans="1:14" ht="12.75" customHeight="1">
      <c r="A29" s="152" t="s">
        <v>212</v>
      </c>
      <c r="B29" s="128">
        <v>110.57233333333335</v>
      </c>
      <c r="C29" s="128">
        <v>110.14766666666667</v>
      </c>
      <c r="D29" s="129">
        <f t="shared" si="0"/>
        <v>110.36000000000001</v>
      </c>
      <c r="E29" s="128">
        <v>110.72</v>
      </c>
      <c r="F29" s="128">
        <v>112.834</v>
      </c>
      <c r="G29" s="129">
        <f t="shared" si="1"/>
        <v>111.777</v>
      </c>
      <c r="H29" s="35"/>
      <c r="K29" s="40"/>
      <c r="L29" s="40"/>
      <c r="M29" s="40"/>
      <c r="N29" s="40"/>
    </row>
    <row r="30" spans="1:14" ht="12.75" customHeight="1">
      <c r="A30" s="152" t="s">
        <v>213</v>
      </c>
      <c r="B30" s="128">
        <v>108.1061666666667</v>
      </c>
      <c r="C30" s="128">
        <v>107.991</v>
      </c>
      <c r="D30" s="129">
        <f t="shared" si="0"/>
        <v>108.04858333333334</v>
      </c>
      <c r="E30" s="128">
        <v>108.515</v>
      </c>
      <c r="F30" s="128">
        <v>108.895</v>
      </c>
      <c r="G30" s="129">
        <f t="shared" si="1"/>
        <v>108.705</v>
      </c>
      <c r="H30" s="35"/>
      <c r="K30" s="40"/>
      <c r="L30" s="40"/>
      <c r="M30" s="40"/>
      <c r="N30" s="40"/>
    </row>
    <row r="31" spans="1:14" ht="12.75" customHeight="1">
      <c r="A31" s="152" t="s">
        <v>68</v>
      </c>
      <c r="B31" s="128">
        <v>107.38433333333334</v>
      </c>
      <c r="C31" s="128">
        <v>95.809333333333328</v>
      </c>
      <c r="D31" s="129">
        <f t="shared" si="0"/>
        <v>101.59683333333334</v>
      </c>
      <c r="E31" s="128">
        <v>99.884</v>
      </c>
      <c r="F31" s="128">
        <v>105.393</v>
      </c>
      <c r="G31" s="129">
        <f t="shared" si="1"/>
        <v>102.63849999999999</v>
      </c>
      <c r="H31" s="37"/>
      <c r="K31" s="40"/>
      <c r="L31" s="40"/>
      <c r="M31" s="40"/>
      <c r="N31" s="40"/>
    </row>
    <row r="32" spans="1:14" ht="12.75" customHeight="1">
      <c r="A32" s="152" t="s">
        <v>43</v>
      </c>
      <c r="B32" s="128">
        <v>100.28449999999999</v>
      </c>
      <c r="C32" s="128">
        <v>90.600500000000011</v>
      </c>
      <c r="D32" s="129">
        <f t="shared" si="0"/>
        <v>95.442499999999995</v>
      </c>
      <c r="E32" s="128">
        <v>81.826999999999998</v>
      </c>
      <c r="F32" s="128">
        <v>81.739000000000004</v>
      </c>
      <c r="G32" s="129">
        <f t="shared" si="1"/>
        <v>81.783000000000001</v>
      </c>
      <c r="H32" s="37"/>
      <c r="K32" s="40"/>
      <c r="L32" s="40"/>
      <c r="M32" s="40"/>
      <c r="N32" s="40"/>
    </row>
    <row r="33" spans="1:36" ht="12.75" customHeight="1">
      <c r="A33" s="152" t="s">
        <v>69</v>
      </c>
      <c r="B33" s="128">
        <v>103.86900000000001</v>
      </c>
      <c r="C33" s="128">
        <v>103.63766666666668</v>
      </c>
      <c r="D33" s="129">
        <f t="shared" si="0"/>
        <v>103.75333333333334</v>
      </c>
      <c r="E33" s="128">
        <v>104.17100000000001</v>
      </c>
      <c r="F33" s="128">
        <v>104.544</v>
      </c>
      <c r="G33" s="129">
        <f t="shared" si="1"/>
        <v>104.3575</v>
      </c>
      <c r="H33" s="37"/>
      <c r="K33" s="40"/>
      <c r="L33" s="40"/>
      <c r="M33" s="40"/>
      <c r="N33" s="40"/>
    </row>
    <row r="34" spans="1:36" ht="12.75" customHeight="1">
      <c r="A34" s="152" t="s">
        <v>70</v>
      </c>
      <c r="B34" s="128">
        <v>104.11916666666667</v>
      </c>
      <c r="C34" s="128">
        <v>102.95316666666668</v>
      </c>
      <c r="D34" s="129">
        <f t="shared" si="0"/>
        <v>103.53616666666667</v>
      </c>
      <c r="E34" s="128">
        <v>104.7</v>
      </c>
      <c r="F34" s="128">
        <v>104.367</v>
      </c>
      <c r="G34" s="129">
        <f t="shared" si="1"/>
        <v>104.5335</v>
      </c>
      <c r="H34" s="37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ht="12.75" customHeight="1">
      <c r="A35" s="152" t="s">
        <v>214</v>
      </c>
      <c r="B35" s="128">
        <v>101.95616666666666</v>
      </c>
      <c r="C35" s="128">
        <v>102.19833333333332</v>
      </c>
      <c r="D35" s="129">
        <f t="shared" si="0"/>
        <v>102.07724999999999</v>
      </c>
      <c r="E35" s="128">
        <v>102.836</v>
      </c>
      <c r="F35" s="128">
        <v>102.678</v>
      </c>
      <c r="G35" s="129">
        <f t="shared" si="1"/>
        <v>102.75700000000001</v>
      </c>
      <c r="H35" s="37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ht="12.75" customHeight="1">
      <c r="A36" s="152" t="s">
        <v>215</v>
      </c>
      <c r="B36" s="128">
        <v>106.87533333333333</v>
      </c>
      <c r="C36" s="128">
        <v>104.22550000000001</v>
      </c>
      <c r="D36" s="129">
        <f t="shared" si="0"/>
        <v>105.55041666666668</v>
      </c>
      <c r="E36" s="128">
        <v>103.834</v>
      </c>
      <c r="F36" s="128">
        <v>104.10599999999999</v>
      </c>
      <c r="G36" s="129">
        <f t="shared" si="1"/>
        <v>103.97</v>
      </c>
      <c r="H36" s="37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ht="12.75" customHeight="1">
      <c r="A37" s="152" t="s">
        <v>216</v>
      </c>
      <c r="B37" s="128">
        <v>104.81983333333334</v>
      </c>
      <c r="C37" s="128">
        <v>105.57166666666667</v>
      </c>
      <c r="D37" s="129">
        <f t="shared" si="0"/>
        <v>105.19575</v>
      </c>
      <c r="E37" s="128">
        <v>106.324</v>
      </c>
      <c r="F37" s="128">
        <v>107.095</v>
      </c>
      <c r="G37" s="129">
        <f t="shared" si="1"/>
        <v>106.70949999999999</v>
      </c>
      <c r="H37" s="37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ht="12.75" customHeight="1">
      <c r="A38" s="152"/>
      <c r="B38" s="128"/>
      <c r="C38" s="128"/>
      <c r="D38" s="129"/>
      <c r="E38" s="128"/>
      <c r="F38" s="128"/>
      <c r="G38" s="129"/>
      <c r="H38" s="37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ht="12.75" customHeight="1">
      <c r="A39" s="153" t="s">
        <v>95</v>
      </c>
      <c r="B39" s="148">
        <v>106.7371667</v>
      </c>
      <c r="C39" s="148">
        <v>106.23699999999999</v>
      </c>
      <c r="D39" s="135">
        <f t="shared" ref="D39:D42" si="2">(B39+C39)/2</f>
        <v>106.48708335000001</v>
      </c>
      <c r="E39" s="148">
        <v>107.297</v>
      </c>
      <c r="F39" s="148">
        <v>107.997</v>
      </c>
      <c r="G39" s="135">
        <f t="shared" si="1"/>
        <v>107.64699999999999</v>
      </c>
      <c r="H39" s="37"/>
      <c r="K39" s="40"/>
      <c r="L39" s="40"/>
      <c r="M39" s="40"/>
      <c r="N39" s="40"/>
    </row>
    <row r="40" spans="1:36" ht="12.75" customHeight="1">
      <c r="A40" s="153" t="s">
        <v>96</v>
      </c>
      <c r="B40" s="148">
        <v>104.854333</v>
      </c>
      <c r="C40" s="148">
        <v>104.767</v>
      </c>
      <c r="D40" s="135">
        <f t="shared" si="2"/>
        <v>104.8106665</v>
      </c>
      <c r="E40" s="148">
        <v>105.527</v>
      </c>
      <c r="F40" s="148">
        <v>107.34</v>
      </c>
      <c r="G40" s="135">
        <f t="shared" si="1"/>
        <v>106.43350000000001</v>
      </c>
      <c r="H40" s="37"/>
      <c r="K40" s="40"/>
      <c r="L40" s="40"/>
      <c r="M40" s="40"/>
      <c r="N40" s="40"/>
    </row>
    <row r="41" spans="1:36" ht="12.75" customHeight="1">
      <c r="A41" s="153" t="s">
        <v>94</v>
      </c>
      <c r="B41" s="134">
        <v>105.19991666999999</v>
      </c>
      <c r="C41" s="134">
        <v>104.923</v>
      </c>
      <c r="D41" s="135">
        <f t="shared" si="2"/>
        <v>105.061458335</v>
      </c>
      <c r="E41" s="134">
        <v>105.437</v>
      </c>
      <c r="F41" s="134">
        <v>106.55</v>
      </c>
      <c r="G41" s="135">
        <f t="shared" si="1"/>
        <v>105.9935</v>
      </c>
      <c r="H41" s="37"/>
      <c r="K41" s="40"/>
      <c r="L41" s="40"/>
      <c r="M41" s="40"/>
      <c r="N41" s="40"/>
    </row>
    <row r="42" spans="1:36" ht="12.75" customHeight="1">
      <c r="A42" s="153" t="s">
        <v>58</v>
      </c>
      <c r="B42" s="134">
        <v>104.357</v>
      </c>
      <c r="C42" s="134">
        <v>104.80500000000001</v>
      </c>
      <c r="D42" s="135">
        <f t="shared" si="2"/>
        <v>104.581</v>
      </c>
      <c r="E42" s="134">
        <v>105.517</v>
      </c>
      <c r="F42" s="134">
        <v>106.395</v>
      </c>
      <c r="G42" s="135">
        <f t="shared" si="1"/>
        <v>105.95599999999999</v>
      </c>
      <c r="H42" s="37"/>
      <c r="K42" s="40"/>
      <c r="L42" s="40"/>
      <c r="M42" s="40"/>
      <c r="N42" s="40"/>
    </row>
    <row r="43" spans="1:36" ht="12.75" customHeight="1">
      <c r="A43" s="153"/>
      <c r="B43" s="134"/>
      <c r="C43" s="134"/>
      <c r="D43" s="135"/>
      <c r="E43" s="134"/>
      <c r="F43" s="134"/>
      <c r="G43" s="135"/>
      <c r="H43" s="37"/>
      <c r="K43" s="40"/>
      <c r="L43" s="40"/>
      <c r="M43" s="40"/>
      <c r="N43" s="40"/>
    </row>
    <row r="44" spans="1:36" ht="12.75" customHeight="1" thickBot="1">
      <c r="A44" s="138" t="s">
        <v>121</v>
      </c>
      <c r="B44" s="139">
        <v>103.7595</v>
      </c>
      <c r="C44" s="139">
        <v>103.705</v>
      </c>
      <c r="D44" s="140">
        <f t="shared" ref="D44" si="3">(B44+C44)/2</f>
        <v>103.73224999999999</v>
      </c>
      <c r="E44" s="139">
        <v>103.102</v>
      </c>
      <c r="F44" s="139">
        <v>103.325</v>
      </c>
      <c r="G44" s="140">
        <f t="shared" si="1"/>
        <v>103.21350000000001</v>
      </c>
      <c r="H44" s="37"/>
      <c r="K44" s="40"/>
      <c r="L44" s="40"/>
      <c r="M44" s="40"/>
      <c r="N44" s="40"/>
    </row>
    <row r="45" spans="1:36">
      <c r="A45" s="154" t="s">
        <v>34</v>
      </c>
      <c r="B45" s="154"/>
      <c r="C45" s="154"/>
      <c r="D45" s="154"/>
      <c r="E45" s="154"/>
      <c r="F45" s="154"/>
      <c r="G45" s="154"/>
    </row>
  </sheetData>
  <mergeCells count="5">
    <mergeCell ref="A1:G1"/>
    <mergeCell ref="A5:A6"/>
    <mergeCell ref="B5:D5"/>
    <mergeCell ref="E5:G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view="pageBreakPreview" topLeftCell="B1" zoomScaleNormal="75" zoomScaleSheetLayoutView="100" workbookViewId="0">
      <selection activeCell="C19" sqref="C19"/>
    </sheetView>
  </sheetViews>
  <sheetFormatPr baseColWidth="10" defaultColWidth="19.140625" defaultRowHeight="12.75"/>
  <cols>
    <col min="1" max="1" width="45.7109375" style="9" customWidth="1"/>
    <col min="2" max="6" width="14.7109375" style="31" customWidth="1"/>
    <col min="7" max="7" width="14.28515625" style="31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4" width="10.7109375" style="9" customWidth="1"/>
    <col min="15" max="16384" width="19.140625" style="9"/>
  </cols>
  <sheetData>
    <row r="1" spans="1:15" s="22" customFormat="1" ht="18">
      <c r="A1" s="422" t="s">
        <v>116</v>
      </c>
      <c r="B1" s="422"/>
      <c r="C1" s="422"/>
      <c r="D1" s="422"/>
      <c r="E1" s="422"/>
      <c r="F1" s="422"/>
      <c r="G1" s="422"/>
    </row>
    <row r="2" spans="1:15" ht="12.75" customHeight="1">
      <c r="A2" s="21"/>
      <c r="B2" s="32"/>
      <c r="C2" s="32"/>
      <c r="D2" s="32"/>
      <c r="E2" s="32"/>
      <c r="F2" s="32"/>
      <c r="G2" s="32"/>
    </row>
    <row r="3" spans="1:15" ht="15" customHeight="1">
      <c r="A3" s="432" t="s">
        <v>253</v>
      </c>
      <c r="B3" s="432"/>
      <c r="C3" s="432"/>
      <c r="D3" s="432"/>
      <c r="E3" s="432"/>
      <c r="F3" s="432"/>
      <c r="G3" s="432"/>
      <c r="H3" s="60"/>
      <c r="I3" s="60"/>
      <c r="J3" s="14"/>
    </row>
    <row r="4" spans="1:15" ht="12.75" customHeight="1" thickBot="1">
      <c r="A4" s="80"/>
      <c r="B4" s="80"/>
      <c r="C4" s="80"/>
      <c r="D4" s="80"/>
      <c r="E4" s="80"/>
      <c r="F4" s="80"/>
      <c r="G4" s="103"/>
      <c r="H4" s="14"/>
      <c r="I4" s="14"/>
      <c r="J4" s="14"/>
    </row>
    <row r="5" spans="1:15" s="15" customFormat="1" ht="32.25" customHeight="1">
      <c r="A5" s="546" t="s">
        <v>78</v>
      </c>
      <c r="B5" s="548">
        <v>2014</v>
      </c>
      <c r="C5" s="549"/>
      <c r="D5" s="550"/>
      <c r="E5" s="548">
        <v>2015</v>
      </c>
      <c r="F5" s="549"/>
      <c r="G5" s="550"/>
      <c r="H5" s="36"/>
    </row>
    <row r="6" spans="1:15" s="15" customFormat="1" ht="39" customHeight="1" thickBot="1">
      <c r="A6" s="547"/>
      <c r="B6" s="233" t="s">
        <v>27</v>
      </c>
      <c r="C6" s="233" t="s">
        <v>28</v>
      </c>
      <c r="D6" s="234" t="s">
        <v>29</v>
      </c>
      <c r="E6" s="233" t="s">
        <v>27</v>
      </c>
      <c r="F6" s="233" t="s">
        <v>28</v>
      </c>
      <c r="G6" s="234" t="s">
        <v>29</v>
      </c>
      <c r="H6" s="36"/>
    </row>
    <row r="7" spans="1:15" ht="25.5" customHeight="1">
      <c r="A7" s="151" t="s">
        <v>100</v>
      </c>
      <c r="B7" s="126">
        <v>115.8128</v>
      </c>
      <c r="C7" s="126">
        <v>116.389</v>
      </c>
      <c r="D7" s="127">
        <f>SUM(B7:C7)/2</f>
        <v>116.1009</v>
      </c>
      <c r="E7" s="126">
        <v>116.855</v>
      </c>
      <c r="F7" s="126">
        <v>116.955</v>
      </c>
      <c r="G7" s="127">
        <f>SUM(E7:F7)/2</f>
        <v>116.905</v>
      </c>
      <c r="H7" s="37"/>
      <c r="K7" s="40"/>
      <c r="L7" s="40"/>
      <c r="M7" s="40"/>
      <c r="N7" s="40"/>
      <c r="O7" s="40"/>
    </row>
    <row r="8" spans="1:15" ht="21.75" customHeight="1" thickBot="1">
      <c r="A8" s="155" t="s">
        <v>101</v>
      </c>
      <c r="B8" s="146">
        <v>113.6078</v>
      </c>
      <c r="C8" s="146">
        <v>113.60299999999999</v>
      </c>
      <c r="D8" s="147">
        <f>SUM(B8:C8)/2</f>
        <v>113.6054</v>
      </c>
      <c r="E8" s="146">
        <v>112.60899999999999</v>
      </c>
      <c r="F8" s="146">
        <v>112.663</v>
      </c>
      <c r="G8" s="147">
        <f>SUM(E8:F8)/2</f>
        <v>112.636</v>
      </c>
      <c r="H8" s="37"/>
      <c r="K8" s="40"/>
      <c r="L8" s="40"/>
      <c r="M8" s="40"/>
      <c r="N8" s="40"/>
      <c r="O8" s="40"/>
    </row>
    <row r="9" spans="1:15">
      <c r="A9" s="154" t="s">
        <v>34</v>
      </c>
      <c r="B9" s="154"/>
      <c r="C9" s="154"/>
      <c r="D9" s="154"/>
      <c r="E9" s="154"/>
      <c r="F9" s="154"/>
      <c r="G9" s="154"/>
    </row>
  </sheetData>
  <mergeCells count="5">
    <mergeCell ref="A1:G1"/>
    <mergeCell ref="A3:G3"/>
    <mergeCell ref="A5:A6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ignoredErrors>
    <ignoredError sqref="G7:G8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2" customFormat="1" ht="18">
      <c r="A1" s="422" t="s">
        <v>116</v>
      </c>
      <c r="B1" s="422"/>
      <c r="C1" s="422"/>
      <c r="D1" s="422"/>
      <c r="E1" s="29"/>
      <c r="F1" s="29"/>
      <c r="G1" s="29"/>
    </row>
    <row r="2" spans="1:10" ht="12.75" customHeight="1"/>
    <row r="3" spans="1:10" ht="15" customHeight="1">
      <c r="A3" s="432" t="s">
        <v>149</v>
      </c>
      <c r="B3" s="432"/>
      <c r="C3" s="432"/>
      <c r="D3" s="432"/>
      <c r="E3" s="60"/>
      <c r="F3" s="60"/>
      <c r="G3" s="60"/>
      <c r="H3" s="60"/>
      <c r="I3" s="60"/>
      <c r="J3" s="14"/>
    </row>
    <row r="4" spans="1:10" ht="15" customHeight="1">
      <c r="A4" s="432" t="s">
        <v>254</v>
      </c>
      <c r="B4" s="432"/>
      <c r="C4" s="432"/>
      <c r="D4" s="432"/>
      <c r="E4" s="60"/>
      <c r="F4" s="60"/>
      <c r="G4" s="60"/>
      <c r="H4" s="60"/>
      <c r="I4" s="60"/>
      <c r="J4" s="14"/>
    </row>
    <row r="5" spans="1:10" ht="12.75" customHeight="1" thickBot="1">
      <c r="A5" s="80"/>
      <c r="B5" s="80"/>
      <c r="C5" s="80"/>
      <c r="D5" s="80"/>
      <c r="E5" s="23"/>
      <c r="F5" s="23"/>
      <c r="G5" s="50"/>
      <c r="H5" s="14"/>
      <c r="I5" s="14"/>
      <c r="J5" s="14"/>
    </row>
    <row r="6" spans="1:10" ht="34.5" customHeight="1">
      <c r="A6" s="546" t="s">
        <v>78</v>
      </c>
      <c r="B6" s="548" t="s">
        <v>305</v>
      </c>
      <c r="C6" s="549"/>
      <c r="D6" s="550"/>
    </row>
    <row r="7" spans="1:10" ht="34.5" customHeight="1" thickBot="1">
      <c r="A7" s="551"/>
      <c r="B7" s="233" t="s">
        <v>27</v>
      </c>
      <c r="C7" s="233" t="s">
        <v>28</v>
      </c>
      <c r="D7" s="234" t="s">
        <v>29</v>
      </c>
      <c r="E7" s="39"/>
    </row>
    <row r="8" spans="1:10" ht="21.75" customHeight="1">
      <c r="A8" s="151" t="s">
        <v>42</v>
      </c>
      <c r="B8" s="206">
        <v>0.81450367093401677</v>
      </c>
      <c r="C8" s="40">
        <v>-0.87091270206599658</v>
      </c>
      <c r="D8" s="127">
        <f>(B8+C8)/2</f>
        <v>-2.8204515565989907E-2</v>
      </c>
    </row>
    <row r="9" spans="1:10" ht="12.75" customHeight="1">
      <c r="A9" s="152" t="s">
        <v>41</v>
      </c>
      <c r="B9" s="207">
        <v>0.11950971386806039</v>
      </c>
      <c r="C9" s="40">
        <v>-0.1775831948630332</v>
      </c>
      <c r="D9" s="129">
        <f>(B9+C9)/2</f>
        <v>-2.9036740497486405E-2</v>
      </c>
    </row>
    <row r="10" spans="1:10" ht="12.75" customHeight="1">
      <c r="A10" s="152" t="s">
        <v>199</v>
      </c>
      <c r="B10" s="207">
        <v>6.1807517543973871</v>
      </c>
      <c r="C10" s="40">
        <v>-0.671801117442971</v>
      </c>
      <c r="D10" s="129">
        <f t="shared" ref="D10:D38" si="0">(B10+C10)/2</f>
        <v>2.7544753184772079</v>
      </c>
    </row>
    <row r="11" spans="1:10" ht="12.75" customHeight="1">
      <c r="A11" s="152" t="s">
        <v>200</v>
      </c>
      <c r="B11" s="207">
        <v>-0.79234081419624747</v>
      </c>
      <c r="C11" s="40">
        <v>-1.4336398730548527</v>
      </c>
      <c r="D11" s="129">
        <f t="shared" si="0"/>
        <v>-1.1129903436255502</v>
      </c>
    </row>
    <row r="12" spans="1:10" ht="12.75" customHeight="1">
      <c r="A12" s="152" t="s">
        <v>201</v>
      </c>
      <c r="B12" s="207">
        <v>-0.88776157260620581</v>
      </c>
      <c r="C12" s="40">
        <v>-2.9131916231691909E-2</v>
      </c>
      <c r="D12" s="129">
        <f t="shared" si="0"/>
        <v>-0.45844674441894884</v>
      </c>
    </row>
    <row r="13" spans="1:10" ht="12.75" customHeight="1">
      <c r="A13" s="152" t="s">
        <v>64</v>
      </c>
      <c r="B13" s="207">
        <v>-2.1077988557663097</v>
      </c>
      <c r="C13" s="40">
        <v>-2.0261369764499193</v>
      </c>
      <c r="D13" s="129">
        <f t="shared" si="0"/>
        <v>-2.0669679161081147</v>
      </c>
    </row>
    <row r="14" spans="1:10" ht="12.75" customHeight="1">
      <c r="A14" s="152" t="s">
        <v>202</v>
      </c>
      <c r="B14" s="207">
        <v>3.7906524462408462</v>
      </c>
      <c r="C14" s="40">
        <v>1.0007029927859714</v>
      </c>
      <c r="D14" s="129">
        <f t="shared" si="0"/>
        <v>2.3956777195134089</v>
      </c>
    </row>
    <row r="15" spans="1:10" ht="12.75" customHeight="1">
      <c r="A15" s="152" t="s">
        <v>65</v>
      </c>
      <c r="B15" s="207">
        <v>-1.8558603198612715</v>
      </c>
      <c r="C15" s="40">
        <v>-2.317729521342323</v>
      </c>
      <c r="D15" s="129">
        <f t="shared" si="0"/>
        <v>-2.0867949206017973</v>
      </c>
    </row>
    <row r="16" spans="1:10" ht="12.75" customHeight="1">
      <c r="A16" s="152" t="s">
        <v>203</v>
      </c>
      <c r="B16" s="207">
        <v>0.12184119720602346</v>
      </c>
      <c r="C16" s="40">
        <v>6.2792538439004231E-2</v>
      </c>
      <c r="D16" s="129">
        <f t="shared" si="0"/>
        <v>9.2316867822513846E-2</v>
      </c>
    </row>
    <row r="17" spans="1:4" ht="12.75" customHeight="1">
      <c r="A17" s="152" t="s">
        <v>204</v>
      </c>
      <c r="B17" s="207">
        <v>0.54166096325699353</v>
      </c>
      <c r="C17" s="40">
        <v>1.103297004369816</v>
      </c>
      <c r="D17" s="129">
        <f t="shared" si="0"/>
        <v>0.82247898381340478</v>
      </c>
    </row>
    <row r="18" spans="1:4" ht="12.75" customHeight="1">
      <c r="A18" s="152" t="s">
        <v>205</v>
      </c>
      <c r="B18" s="207">
        <v>1.2595472274308535</v>
      </c>
      <c r="C18" s="40">
        <v>4.2602133646843585</v>
      </c>
      <c r="D18" s="129">
        <f t="shared" si="0"/>
        <v>2.7598802960576059</v>
      </c>
    </row>
    <row r="19" spans="1:4" ht="12.75" customHeight="1">
      <c r="A19" s="152" t="s">
        <v>206</v>
      </c>
      <c r="B19" s="207">
        <v>2.7374710097957471</v>
      </c>
      <c r="C19" s="40">
        <v>1.2469040054039271</v>
      </c>
      <c r="D19" s="129">
        <f t="shared" si="0"/>
        <v>1.9921875075998372</v>
      </c>
    </row>
    <row r="20" spans="1:4" ht="12.75" customHeight="1">
      <c r="A20" s="152" t="s">
        <v>207</v>
      </c>
      <c r="B20" s="207">
        <v>2.3803701753066044</v>
      </c>
      <c r="C20" s="40">
        <v>4.8284749986863993</v>
      </c>
      <c r="D20" s="129">
        <f t="shared" si="0"/>
        <v>3.6044225869965016</v>
      </c>
    </row>
    <row r="21" spans="1:4" ht="12.75" customHeight="1">
      <c r="A21" s="152" t="s">
        <v>208</v>
      </c>
      <c r="B21" s="207">
        <v>0.27752669661472773</v>
      </c>
      <c r="C21" s="40">
        <v>0.37312637122870373</v>
      </c>
      <c r="D21" s="129">
        <f t="shared" si="0"/>
        <v>0.32532653392171573</v>
      </c>
    </row>
    <row r="22" spans="1:4" ht="12.75" customHeight="1">
      <c r="A22" s="152" t="s">
        <v>57</v>
      </c>
      <c r="B22" s="207">
        <v>-1.9509288047269546</v>
      </c>
      <c r="C22" s="40">
        <v>1.382111910992172</v>
      </c>
      <c r="D22" s="129">
        <f t="shared" si="0"/>
        <v>-0.28440844686739131</v>
      </c>
    </row>
    <row r="23" spans="1:4" ht="12.75" customHeight="1">
      <c r="A23" s="152" t="s">
        <v>209</v>
      </c>
      <c r="B23" s="207">
        <v>-0.21054325524012749</v>
      </c>
      <c r="C23" s="40">
        <v>-1.1647384791628972</v>
      </c>
      <c r="D23" s="129">
        <f t="shared" si="0"/>
        <v>-0.6876408672015123</v>
      </c>
    </row>
    <row r="24" spans="1:4" ht="12.75" customHeight="1">
      <c r="A24" s="152" t="s">
        <v>38</v>
      </c>
      <c r="B24" s="207">
        <v>-2.4345044013392054</v>
      </c>
      <c r="C24" s="40">
        <v>-3.5136022023607869</v>
      </c>
      <c r="D24" s="129">
        <f t="shared" si="0"/>
        <v>-2.9740533018499962</v>
      </c>
    </row>
    <row r="25" spans="1:4" ht="12.75" customHeight="1">
      <c r="A25" s="152" t="s">
        <v>210</v>
      </c>
      <c r="B25" s="207">
        <v>-6.0032561027481304</v>
      </c>
      <c r="C25" s="40">
        <v>-6.2902926852434078</v>
      </c>
      <c r="D25" s="129">
        <f t="shared" si="0"/>
        <v>-6.1467743939957691</v>
      </c>
    </row>
    <row r="26" spans="1:4" ht="12.75" customHeight="1">
      <c r="A26" s="152" t="s">
        <v>211</v>
      </c>
      <c r="B26" s="207">
        <v>9.3169325863492372</v>
      </c>
      <c r="C26" s="40">
        <v>-10.659416606832158</v>
      </c>
      <c r="D26" s="129">
        <f t="shared" si="0"/>
        <v>-0.67124201024146046</v>
      </c>
    </row>
    <row r="27" spans="1:4" ht="12.75" customHeight="1">
      <c r="A27" s="152" t="s">
        <v>46</v>
      </c>
      <c r="B27" s="207">
        <v>2.8928833467139579</v>
      </c>
      <c r="C27" s="40">
        <v>-5.7525325112652324</v>
      </c>
      <c r="D27" s="129">
        <f t="shared" si="0"/>
        <v>-1.4298245822756372</v>
      </c>
    </row>
    <row r="28" spans="1:4" ht="12.75" customHeight="1">
      <c r="A28" s="152" t="s">
        <v>66</v>
      </c>
      <c r="B28" s="207">
        <v>2.3046595460020596</v>
      </c>
      <c r="C28" s="40">
        <v>4.7554994707380462</v>
      </c>
      <c r="D28" s="129">
        <f t="shared" si="0"/>
        <v>3.5300795083700529</v>
      </c>
    </row>
    <row r="29" spans="1:4" ht="12.75" customHeight="1">
      <c r="A29" s="152" t="s">
        <v>67</v>
      </c>
      <c r="B29" s="207">
        <v>6.8320821083578229</v>
      </c>
      <c r="C29" s="40">
        <v>1.5564684908146511</v>
      </c>
      <c r="D29" s="129">
        <f t="shared" si="0"/>
        <v>4.1942752995862369</v>
      </c>
    </row>
    <row r="30" spans="1:4" ht="12.75" customHeight="1">
      <c r="A30" s="152" t="s">
        <v>212</v>
      </c>
      <c r="B30" s="207">
        <v>0.13354757217747512</v>
      </c>
      <c r="C30" s="40">
        <v>-0.84201302929641131</v>
      </c>
      <c r="D30" s="129">
        <f t="shared" si="0"/>
        <v>-0.35423272855946808</v>
      </c>
    </row>
    <row r="31" spans="1:4" ht="12.75" customHeight="1">
      <c r="A31" s="152" t="s">
        <v>213</v>
      </c>
      <c r="B31" s="207">
        <v>0.37817762477315231</v>
      </c>
      <c r="C31" s="40">
        <v>0.79428784767593719</v>
      </c>
      <c r="D31" s="129">
        <f t="shared" si="0"/>
        <v>0.58623273622454475</v>
      </c>
    </row>
    <row r="32" spans="1:4" ht="12.75" customHeight="1">
      <c r="A32" s="152" t="s">
        <v>68</v>
      </c>
      <c r="B32" s="207">
        <v>-6.9845694437115382</v>
      </c>
      <c r="C32" s="40">
        <v>-19.045197721686243</v>
      </c>
      <c r="D32" s="129">
        <f t="shared" si="0"/>
        <v>-13.014883582698891</v>
      </c>
    </row>
    <row r="33" spans="1:9" ht="12.75" customHeight="1">
      <c r="A33" s="152" t="s">
        <v>43</v>
      </c>
      <c r="B33" s="207">
        <v>-18.405137384142112</v>
      </c>
      <c r="C33" s="40">
        <v>-13.092489522211123</v>
      </c>
      <c r="D33" s="129">
        <f t="shared" si="0"/>
        <v>-15.748813453176616</v>
      </c>
    </row>
    <row r="34" spans="1:9" ht="12.75" customHeight="1">
      <c r="A34" s="152" t="s">
        <v>69</v>
      </c>
      <c r="B34" s="207">
        <v>0.29075084962788944</v>
      </c>
      <c r="C34" s="40">
        <v>-1.1991299277217073</v>
      </c>
      <c r="D34" s="129">
        <f t="shared" si="0"/>
        <v>-0.45418953904690895</v>
      </c>
    </row>
    <row r="35" spans="1:9" ht="12.75" customHeight="1">
      <c r="A35" s="152" t="s">
        <v>70</v>
      </c>
      <c r="B35" s="207">
        <v>0.55785438159800627</v>
      </c>
      <c r="C35" s="40">
        <v>-0.20936491031416857</v>
      </c>
      <c r="D35" s="129">
        <f t="shared" si="0"/>
        <v>0.17424473564191884</v>
      </c>
    </row>
    <row r="36" spans="1:9" ht="12.75" customHeight="1">
      <c r="A36" s="152" t="s">
        <v>214</v>
      </c>
      <c r="B36" s="207">
        <v>0.86295254333153371</v>
      </c>
      <c r="C36" s="40">
        <v>1.1782875308173668</v>
      </c>
      <c r="D36" s="129">
        <f t="shared" si="0"/>
        <v>1.0206200370744503</v>
      </c>
    </row>
    <row r="37" spans="1:9">
      <c r="A37" s="152" t="s">
        <v>215</v>
      </c>
      <c r="B37" s="207">
        <v>-2.8456831323722906</v>
      </c>
      <c r="C37" s="40">
        <v>-5.0736443285857016</v>
      </c>
      <c r="D37" s="129">
        <f t="shared" si="0"/>
        <v>-3.9596637304789963</v>
      </c>
    </row>
    <row r="38" spans="1:9" ht="14.25" customHeight="1">
      <c r="A38" s="152" t="s">
        <v>216</v>
      </c>
      <c r="B38" s="207">
        <v>1.435001963686894</v>
      </c>
      <c r="C38" s="40">
        <v>2.2606379840098714</v>
      </c>
      <c r="D38" s="129">
        <f t="shared" si="0"/>
        <v>1.8478199738483827</v>
      </c>
    </row>
    <row r="39" spans="1:9">
      <c r="A39" s="152"/>
      <c r="B39" s="128"/>
      <c r="C39" s="128"/>
      <c r="D39" s="129"/>
    </row>
    <row r="40" spans="1:9">
      <c r="A40" s="153" t="s">
        <v>95</v>
      </c>
      <c r="B40" s="148">
        <v>0.52449705881128095</v>
      </c>
      <c r="C40" s="148">
        <v>-0.46937360640072401</v>
      </c>
      <c r="D40" s="129">
        <f>(B40+C40)/2</f>
        <v>2.756172620527847E-2</v>
      </c>
    </row>
    <row r="41" spans="1:9">
      <c r="A41" s="153" t="s">
        <v>96</v>
      </c>
      <c r="B41" s="148">
        <v>0.64152522910045517</v>
      </c>
      <c r="C41" s="148">
        <v>-0.81136862834204282</v>
      </c>
      <c r="D41" s="129">
        <f t="shared" ref="D41:D43" si="1">(B41+C41)/2</f>
        <v>-8.4921699620793822E-2</v>
      </c>
    </row>
    <row r="42" spans="1:9">
      <c r="A42" s="153" t="s">
        <v>94</v>
      </c>
      <c r="B42" s="134">
        <v>0.22536456064286386</v>
      </c>
      <c r="C42" s="134">
        <v>-0.30216360543894288</v>
      </c>
      <c r="D42" s="129">
        <f t="shared" si="1"/>
        <v>-3.839952239803951E-2</v>
      </c>
    </row>
    <row r="43" spans="1:9">
      <c r="A43" s="153" t="s">
        <v>58</v>
      </c>
      <c r="B43" s="134">
        <v>1.1115689412305803</v>
      </c>
      <c r="C43" s="134">
        <v>-1.6709511568123316</v>
      </c>
      <c r="D43" s="129">
        <f t="shared" si="1"/>
        <v>-0.27969110779087569</v>
      </c>
    </row>
    <row r="44" spans="1:9">
      <c r="A44" s="153"/>
      <c r="B44" s="134"/>
      <c r="C44" s="134"/>
      <c r="D44" s="129"/>
    </row>
    <row r="45" spans="1:9" ht="13.5" thickBot="1">
      <c r="A45" s="138" t="s">
        <v>121</v>
      </c>
      <c r="B45" s="139">
        <v>0.116075770557859</v>
      </c>
      <c r="C45" s="139">
        <v>-0.4167506889829915</v>
      </c>
      <c r="D45" s="147">
        <f>(B45+C45)/2</f>
        <v>-0.15033745921256625</v>
      </c>
      <c r="E45" s="21"/>
      <c r="F45" s="21"/>
      <c r="G45" s="21"/>
      <c r="H45" s="21"/>
      <c r="I45" s="21"/>
    </row>
    <row r="46" spans="1:9">
      <c r="A46" s="154" t="s">
        <v>34</v>
      </c>
      <c r="B46" s="154"/>
      <c r="C46" s="154"/>
      <c r="D46" s="154"/>
      <c r="E46" s="32"/>
      <c r="F46" s="32"/>
      <c r="G46" s="32"/>
    </row>
  </sheetData>
  <mergeCells count="5">
    <mergeCell ref="A1:D1"/>
    <mergeCell ref="A6:A7"/>
    <mergeCell ref="B6:D6"/>
    <mergeCell ref="A4:D4"/>
    <mergeCell ref="A3:D3"/>
  </mergeCells>
  <phoneticPr fontId="11" type="noConversion"/>
  <printOptions horizontalCentered="1"/>
  <pageMargins left="0.75" right="0.75" top="0.59055118110236227" bottom="1" header="0" footer="0"/>
  <pageSetup paperSize="9" scale="67" orientation="portrait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75" zoomScaleNormal="75" workbookViewId="0">
      <selection activeCell="C19" sqref="C19"/>
    </sheetView>
  </sheetViews>
  <sheetFormatPr baseColWidth="10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2" customFormat="1" ht="18">
      <c r="A1" s="422" t="s">
        <v>116</v>
      </c>
      <c r="B1" s="422"/>
      <c r="C1" s="422"/>
      <c r="D1" s="422"/>
      <c r="E1" s="29"/>
      <c r="F1" s="29"/>
      <c r="G1" s="29"/>
    </row>
    <row r="2" spans="1:10" ht="12.75" customHeight="1"/>
    <row r="3" spans="1:10" ht="15" customHeight="1">
      <c r="A3" s="432" t="s">
        <v>150</v>
      </c>
      <c r="B3" s="432"/>
      <c r="C3" s="432"/>
      <c r="D3" s="432"/>
      <c r="E3" s="60"/>
      <c r="F3" s="60"/>
      <c r="G3" s="60"/>
      <c r="H3" s="60"/>
      <c r="I3" s="60"/>
      <c r="J3" s="14"/>
    </row>
    <row r="4" spans="1:10" ht="15" customHeight="1">
      <c r="A4" s="432" t="s">
        <v>254</v>
      </c>
      <c r="B4" s="432"/>
      <c r="C4" s="432"/>
      <c r="D4" s="432"/>
      <c r="E4" s="60"/>
      <c r="F4" s="60"/>
      <c r="G4" s="60"/>
      <c r="H4" s="60"/>
      <c r="I4" s="60"/>
      <c r="J4" s="14"/>
    </row>
    <row r="5" spans="1:10" ht="12.75" customHeight="1" thickBot="1">
      <c r="A5" s="80"/>
      <c r="B5" s="80"/>
      <c r="C5" s="80"/>
      <c r="D5" s="80"/>
      <c r="E5" s="23"/>
      <c r="F5" s="23"/>
      <c r="G5" s="50"/>
      <c r="H5" s="14"/>
      <c r="I5" s="14"/>
      <c r="J5" s="14"/>
    </row>
    <row r="6" spans="1:10" ht="30.75" customHeight="1">
      <c r="A6" s="552" t="s">
        <v>78</v>
      </c>
      <c r="B6" s="554" t="s">
        <v>305</v>
      </c>
      <c r="C6" s="555"/>
      <c r="D6" s="555"/>
    </row>
    <row r="7" spans="1:10" ht="30.75" customHeight="1" thickBot="1">
      <c r="A7" s="553"/>
      <c r="B7" s="231" t="s">
        <v>27</v>
      </c>
      <c r="C7" s="231" t="s">
        <v>28</v>
      </c>
      <c r="D7" s="232" t="s">
        <v>29</v>
      </c>
      <c r="E7" s="39"/>
    </row>
    <row r="8" spans="1:10" ht="27" customHeight="1">
      <c r="A8" s="151" t="s">
        <v>100</v>
      </c>
      <c r="B8" s="126">
        <v>0.89990000000000003</v>
      </c>
      <c r="C8" s="126">
        <v>0.48630000000000001</v>
      </c>
      <c r="D8" s="127">
        <f>(B8+C8)/2</f>
        <v>0.69310000000000005</v>
      </c>
    </row>
    <row r="9" spans="1:10" ht="13.5" thickBot="1">
      <c r="A9" s="155" t="s">
        <v>101</v>
      </c>
      <c r="B9" s="146">
        <v>-0.87909999999999999</v>
      </c>
      <c r="C9" s="146">
        <v>-0.82743999999999995</v>
      </c>
      <c r="D9" s="147">
        <f>(B9+C9)/2</f>
        <v>-0.85326999999999997</v>
      </c>
    </row>
    <row r="10" spans="1:10">
      <c r="A10" s="154" t="s">
        <v>34</v>
      </c>
      <c r="B10" s="120"/>
      <c r="C10" s="120"/>
      <c r="D10" s="120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5" right="0.75" top="0.59055118110236227" bottom="1" header="0" footer="0"/>
  <pageSetup paperSize="9" scale="67" orientation="portrait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6"/>
  <sheetViews>
    <sheetView showGridLines="0" view="pageBreakPreview" zoomScaleNormal="75" zoomScaleSheetLayoutView="100" workbookViewId="0">
      <selection activeCell="C19" sqref="C19"/>
    </sheetView>
  </sheetViews>
  <sheetFormatPr baseColWidth="10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578125" style="9"/>
  </cols>
  <sheetData>
    <row r="1" spans="1:8" s="22" customFormat="1" ht="18">
      <c r="A1" s="422" t="s">
        <v>116</v>
      </c>
      <c r="B1" s="422"/>
      <c r="C1" s="422"/>
      <c r="D1" s="422"/>
      <c r="E1" s="422"/>
    </row>
    <row r="2" spans="1:8" ht="12.75" customHeight="1"/>
    <row r="3" spans="1:8" ht="15" customHeight="1">
      <c r="A3" s="556" t="s">
        <v>151</v>
      </c>
      <c r="B3" s="556"/>
      <c r="C3" s="556"/>
      <c r="D3" s="556"/>
      <c r="E3" s="556"/>
    </row>
    <row r="4" spans="1:8" ht="15" customHeight="1">
      <c r="A4" s="556" t="s">
        <v>134</v>
      </c>
      <c r="B4" s="556"/>
      <c r="C4" s="556"/>
      <c r="D4" s="556"/>
      <c r="E4" s="556"/>
    </row>
    <row r="5" spans="1:8" ht="14.25" customHeight="1" thickBot="1">
      <c r="A5" s="156"/>
      <c r="B5" s="157"/>
      <c r="C5" s="157"/>
      <c r="D5" s="157"/>
      <c r="E5" s="157"/>
    </row>
    <row r="6" spans="1:8" s="259" customFormat="1" ht="34.5" customHeight="1" thickBot="1">
      <c r="A6" s="275" t="s">
        <v>63</v>
      </c>
      <c r="B6" s="276" t="s">
        <v>59</v>
      </c>
      <c r="C6" s="276" t="s">
        <v>60</v>
      </c>
      <c r="D6" s="276" t="s">
        <v>61</v>
      </c>
      <c r="E6" s="277" t="s">
        <v>62</v>
      </c>
    </row>
    <row r="7" spans="1:8" ht="21.75" customHeight="1">
      <c r="A7" s="92">
        <v>2001</v>
      </c>
      <c r="B7" s="126">
        <v>480.9</v>
      </c>
      <c r="C7" s="126">
        <v>436.8</v>
      </c>
      <c r="D7" s="126">
        <v>43.725000000000001</v>
      </c>
      <c r="E7" s="238">
        <v>9.0923268870867133</v>
      </c>
      <c r="G7"/>
      <c r="H7"/>
    </row>
    <row r="8" spans="1:8">
      <c r="A8" s="90">
        <v>2002</v>
      </c>
      <c r="B8" s="128">
        <v>489.57499999999999</v>
      </c>
      <c r="C8" s="128">
        <v>441</v>
      </c>
      <c r="D8" s="128">
        <v>47.8</v>
      </c>
      <c r="E8" s="131">
        <v>9.7635704437522346</v>
      </c>
      <c r="G8"/>
      <c r="H8"/>
    </row>
    <row r="9" spans="1:8">
      <c r="A9" s="90">
        <v>2003</v>
      </c>
      <c r="B9" s="128">
        <v>504</v>
      </c>
      <c r="C9" s="128">
        <v>451.5</v>
      </c>
      <c r="D9" s="128">
        <v>54</v>
      </c>
      <c r="E9" s="131">
        <v>10.714285714285714</v>
      </c>
      <c r="G9"/>
      <c r="H9"/>
    </row>
    <row r="10" spans="1:8">
      <c r="A10" s="90">
        <v>2004</v>
      </c>
      <c r="B10" s="128">
        <v>508.05</v>
      </c>
      <c r="C10" s="128">
        <v>455.9</v>
      </c>
      <c r="D10" s="128">
        <v>52.174999999999997</v>
      </c>
      <c r="E10" s="131">
        <v>10.269658498179313</v>
      </c>
      <c r="G10"/>
      <c r="H10"/>
    </row>
    <row r="11" spans="1:8">
      <c r="A11" s="90">
        <v>2005</v>
      </c>
      <c r="B11" s="128">
        <v>520.85</v>
      </c>
      <c r="C11" s="128">
        <v>490.7</v>
      </c>
      <c r="D11" s="128">
        <v>30.15</v>
      </c>
      <c r="E11" s="131">
        <v>5.7886147643275416</v>
      </c>
      <c r="G11"/>
      <c r="H11"/>
    </row>
    <row r="12" spans="1:8">
      <c r="A12" s="90">
        <v>2006</v>
      </c>
      <c r="B12" s="128">
        <v>527.375</v>
      </c>
      <c r="C12" s="128">
        <v>496.9</v>
      </c>
      <c r="D12" s="128">
        <v>30.475000000000001</v>
      </c>
      <c r="E12" s="131">
        <v>5.7786205261910402</v>
      </c>
      <c r="G12"/>
      <c r="H12"/>
    </row>
    <row r="13" spans="1:8">
      <c r="A13" s="90">
        <v>2007</v>
      </c>
      <c r="B13" s="128">
        <v>529</v>
      </c>
      <c r="C13" s="128">
        <v>495.6</v>
      </c>
      <c r="D13" s="128">
        <v>33.4</v>
      </c>
      <c r="E13" s="131">
        <v>6.3137996219281662</v>
      </c>
      <c r="G13"/>
      <c r="H13"/>
    </row>
    <row r="14" spans="1:8">
      <c r="A14" s="90" t="s">
        <v>255</v>
      </c>
      <c r="B14" s="128">
        <v>548.65</v>
      </c>
      <c r="C14" s="128">
        <v>509</v>
      </c>
      <c r="D14" s="128">
        <v>39.700000000000003</v>
      </c>
      <c r="E14" s="131">
        <v>7.2359427686138718</v>
      </c>
      <c r="G14"/>
      <c r="H14"/>
    </row>
    <row r="15" spans="1:8">
      <c r="A15" s="90">
        <v>2009</v>
      </c>
      <c r="B15" s="128">
        <v>467.6</v>
      </c>
      <c r="C15" s="128">
        <v>415.6</v>
      </c>
      <c r="D15" s="128">
        <v>52</v>
      </c>
      <c r="E15" s="131">
        <v>11.120615911035072</v>
      </c>
      <c r="G15"/>
      <c r="H15"/>
    </row>
    <row r="16" spans="1:8">
      <c r="A16" s="90">
        <v>2010</v>
      </c>
      <c r="B16" s="128">
        <v>438.42500000000001</v>
      </c>
      <c r="C16" s="128">
        <v>392.27499999999998</v>
      </c>
      <c r="D16" s="128">
        <v>46.2</v>
      </c>
      <c r="E16" s="131">
        <v>10.537720248617209</v>
      </c>
      <c r="G16"/>
      <c r="H16"/>
    </row>
    <row r="17" spans="1:10">
      <c r="A17" s="90">
        <v>2011</v>
      </c>
      <c r="B17" s="128">
        <v>439.6</v>
      </c>
      <c r="C17" s="128">
        <v>393.1</v>
      </c>
      <c r="D17" s="128">
        <v>46.5</v>
      </c>
      <c r="E17" s="131">
        <v>10.577797998180163</v>
      </c>
      <c r="G17"/>
      <c r="H17"/>
    </row>
    <row r="18" spans="1:10">
      <c r="A18" s="90">
        <v>2012</v>
      </c>
      <c r="B18" s="130">
        <v>445.72500000000002</v>
      </c>
      <c r="C18" s="130">
        <v>388.92500000000001</v>
      </c>
      <c r="D18" s="130">
        <v>56.800000000000011</v>
      </c>
      <c r="E18" s="131">
        <v>12.743283414661509</v>
      </c>
      <c r="G18"/>
      <c r="H18"/>
    </row>
    <row r="19" spans="1:10">
      <c r="A19" s="90">
        <v>2013</v>
      </c>
      <c r="B19" s="130">
        <v>454.1</v>
      </c>
      <c r="C19" s="130">
        <v>393.3</v>
      </c>
      <c r="D19" s="130">
        <v>60.800000000000011</v>
      </c>
      <c r="E19" s="131">
        <v>13.389121338912135</v>
      </c>
      <c r="G19"/>
      <c r="H19"/>
      <c r="I19" s="40"/>
    </row>
    <row r="20" spans="1:10">
      <c r="A20" s="90">
        <v>2014</v>
      </c>
      <c r="B20" s="130">
        <v>468.5</v>
      </c>
      <c r="C20" s="130">
        <v>420.7</v>
      </c>
      <c r="D20" s="130">
        <v>47.800000000000011</v>
      </c>
      <c r="E20" s="131">
        <v>10.202774813233727</v>
      </c>
      <c r="G20"/>
      <c r="H20"/>
    </row>
    <row r="21" spans="1:10" ht="13.5" thickBot="1">
      <c r="A21" s="158" t="s">
        <v>306</v>
      </c>
      <c r="B21" s="159">
        <v>454.1</v>
      </c>
      <c r="C21" s="159">
        <v>414</v>
      </c>
      <c r="D21" s="130">
        <f>B21-C21</f>
        <v>40.100000000000023</v>
      </c>
      <c r="E21" s="160">
        <f>D21*100/B21</f>
        <v>8.8306540409601464</v>
      </c>
      <c r="G21"/>
      <c r="H21"/>
    </row>
    <row r="22" spans="1:10">
      <c r="A22" s="101" t="s">
        <v>265</v>
      </c>
      <c r="B22" s="237"/>
      <c r="C22" s="237"/>
      <c r="D22" s="237"/>
      <c r="E22" s="237"/>
      <c r="G22"/>
      <c r="H22"/>
    </row>
    <row r="23" spans="1:10">
      <c r="A23" s="20" t="s">
        <v>266</v>
      </c>
      <c r="B23" s="239"/>
      <c r="C23" s="239"/>
      <c r="D23" s="239"/>
      <c r="E23" s="239"/>
      <c r="G23"/>
      <c r="H23"/>
    </row>
    <row r="24" spans="1:10">
      <c r="A24" s="235" t="s">
        <v>93</v>
      </c>
      <c r="B24" s="21"/>
      <c r="C24" s="21"/>
      <c r="D24" s="236"/>
      <c r="E24" s="21"/>
      <c r="G24"/>
      <c r="H24"/>
      <c r="J24" s="40"/>
    </row>
    <row r="25" spans="1:10" ht="14.25">
      <c r="A25" s="557" t="s">
        <v>135</v>
      </c>
      <c r="B25" s="557"/>
      <c r="C25" s="557"/>
      <c r="D25" s="557"/>
      <c r="E25" s="557"/>
      <c r="G25"/>
      <c r="H25"/>
    </row>
    <row r="26" spans="1:10">
      <c r="A26" s="261" t="s">
        <v>284</v>
      </c>
    </row>
  </sheetData>
  <mergeCells count="4">
    <mergeCell ref="A1:E1"/>
    <mergeCell ref="A3:E3"/>
    <mergeCell ref="A4:E4"/>
    <mergeCell ref="A25:E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>
    <oddFooter>&amp;C&amp;A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616"/>
  <sheetViews>
    <sheetView showGridLines="0" view="pageBreakPreview" topLeftCell="A28" zoomScale="75" zoomScaleNormal="75" zoomScaleSheetLayoutView="75" workbookViewId="0">
      <selection activeCell="C19" sqref="C19"/>
    </sheetView>
  </sheetViews>
  <sheetFormatPr baseColWidth="10" defaultRowHeight="12.75"/>
  <cols>
    <col min="1" max="1" width="6.42578125" style="9" customWidth="1"/>
    <col min="2" max="2" width="41.5703125" style="9" customWidth="1"/>
    <col min="3" max="3" width="30" style="9" customWidth="1"/>
    <col min="4" max="4" width="23.5703125" style="9" customWidth="1"/>
    <col min="5" max="16384" width="11.42578125" style="9"/>
  </cols>
  <sheetData>
    <row r="1" spans="1:12" s="22" customFormat="1" ht="18">
      <c r="A1" s="456" t="s">
        <v>116</v>
      </c>
      <c r="B1" s="456"/>
      <c r="C1" s="456"/>
      <c r="D1" s="456"/>
      <c r="E1" s="456"/>
      <c r="F1" s="59"/>
      <c r="G1" s="30"/>
      <c r="H1" s="30"/>
      <c r="I1" s="30"/>
      <c r="J1" s="30"/>
      <c r="K1" s="30"/>
      <c r="L1" s="30"/>
    </row>
    <row r="2" spans="1:12" ht="12.75" customHeight="1">
      <c r="A2" s="432" t="s">
        <v>288</v>
      </c>
      <c r="B2" s="432"/>
      <c r="C2" s="432"/>
      <c r="D2" s="432"/>
      <c r="E2" s="432"/>
      <c r="F2" s="31"/>
      <c r="G2" s="31"/>
      <c r="H2" s="31"/>
      <c r="I2" s="31"/>
      <c r="J2" s="31"/>
      <c r="K2" s="31"/>
      <c r="L2" s="31"/>
    </row>
    <row r="3" spans="1:12" ht="15" customHeight="1">
      <c r="A3" s="432"/>
      <c r="B3" s="432"/>
      <c r="C3" s="432"/>
      <c r="D3" s="432"/>
      <c r="E3" s="432"/>
      <c r="F3" s="60"/>
      <c r="G3" s="31"/>
      <c r="H3" s="31"/>
      <c r="I3" s="31"/>
      <c r="J3" s="31"/>
      <c r="K3" s="31"/>
      <c r="L3" s="31"/>
    </row>
    <row r="4" spans="1:12" ht="15" thickBot="1">
      <c r="B4" s="162"/>
      <c r="C4" s="162"/>
      <c r="D4" s="162"/>
      <c r="E4" s="31"/>
      <c r="F4" s="31"/>
      <c r="G4" s="31"/>
      <c r="H4" s="31"/>
      <c r="I4" s="31"/>
      <c r="J4" s="31"/>
      <c r="K4" s="31"/>
      <c r="L4" s="31"/>
    </row>
    <row r="5" spans="1:12" ht="36" customHeight="1">
      <c r="B5" s="439" t="s">
        <v>51</v>
      </c>
      <c r="C5" s="279">
        <v>2014</v>
      </c>
      <c r="D5" s="279">
        <v>2015</v>
      </c>
      <c r="E5" s="31"/>
      <c r="F5" s="31"/>
      <c r="G5" s="31"/>
      <c r="H5" s="31"/>
      <c r="I5" s="31"/>
      <c r="J5" s="31"/>
      <c r="K5" s="31"/>
      <c r="L5" s="31"/>
    </row>
    <row r="6" spans="1:12" ht="12.75" customHeight="1">
      <c r="B6" s="440"/>
      <c r="C6" s="558" t="s">
        <v>37</v>
      </c>
      <c r="D6" s="558" t="s">
        <v>37</v>
      </c>
      <c r="E6" s="31"/>
      <c r="F6" s="31"/>
      <c r="G6" s="31"/>
      <c r="H6" s="31"/>
      <c r="I6" s="31"/>
      <c r="J6" s="31"/>
      <c r="K6" s="31"/>
      <c r="L6" s="31"/>
    </row>
    <row r="7" spans="1:12" ht="31.5" customHeight="1" thickBot="1">
      <c r="B7" s="441"/>
      <c r="C7" s="559"/>
      <c r="D7" s="559"/>
      <c r="E7" s="31"/>
      <c r="F7" s="31"/>
      <c r="G7" s="31"/>
      <c r="H7" s="31"/>
      <c r="I7" s="31"/>
      <c r="J7" s="31"/>
      <c r="K7" s="31"/>
      <c r="L7" s="31"/>
    </row>
    <row r="8" spans="1:12" ht="26.25" customHeight="1">
      <c r="B8" s="208" t="s">
        <v>217</v>
      </c>
      <c r="C8" s="286">
        <v>826.01873880000005</v>
      </c>
      <c r="D8" s="287">
        <v>818.16823369999997</v>
      </c>
      <c r="E8" s="31"/>
      <c r="F8" s="31"/>
      <c r="G8" s="31"/>
      <c r="H8" s="31"/>
      <c r="I8" s="31"/>
      <c r="J8" s="31"/>
      <c r="K8" s="31"/>
      <c r="L8" s="31"/>
    </row>
    <row r="9" spans="1:12">
      <c r="B9" s="209" t="s">
        <v>218</v>
      </c>
      <c r="C9" s="288">
        <v>14572.9793498</v>
      </c>
      <c r="D9" s="289">
        <v>14632.4295814</v>
      </c>
      <c r="E9" s="31"/>
      <c r="F9" s="31"/>
      <c r="G9" s="31"/>
      <c r="H9" s="31"/>
      <c r="I9" s="31"/>
      <c r="J9" s="31"/>
      <c r="K9" s="31"/>
      <c r="L9" s="31"/>
    </row>
    <row r="10" spans="1:12">
      <c r="B10" s="209" t="s">
        <v>55</v>
      </c>
      <c r="C10" s="288">
        <v>8943.3429364000003</v>
      </c>
      <c r="D10" s="289">
        <v>8968.600429438</v>
      </c>
      <c r="E10" s="31"/>
      <c r="F10" s="31"/>
      <c r="G10" s="31"/>
      <c r="H10" s="31"/>
      <c r="I10" s="31"/>
      <c r="J10" s="31"/>
      <c r="K10" s="31"/>
      <c r="L10" s="31"/>
    </row>
    <row r="11" spans="1:12">
      <c r="B11" s="209" t="s">
        <v>39</v>
      </c>
      <c r="C11" s="288">
        <v>2365.7104570000001</v>
      </c>
      <c r="D11" s="289">
        <v>2321.8788305000003</v>
      </c>
      <c r="E11" s="31"/>
      <c r="F11" s="31"/>
      <c r="G11" s="31"/>
      <c r="H11" s="31"/>
      <c r="I11" s="31"/>
      <c r="J11" s="31"/>
      <c r="K11" s="31"/>
      <c r="L11" s="31"/>
    </row>
    <row r="12" spans="1:12">
      <c r="B12" s="209" t="s">
        <v>90</v>
      </c>
      <c r="C12" s="288">
        <v>213.33966020000003</v>
      </c>
      <c r="D12" s="289">
        <v>221.9271612</v>
      </c>
      <c r="E12" s="31"/>
      <c r="F12" s="31"/>
      <c r="G12" s="31"/>
      <c r="H12" s="31"/>
      <c r="I12" s="31"/>
      <c r="J12" s="31"/>
      <c r="K12" s="31"/>
      <c r="L12" s="31"/>
    </row>
    <row r="13" spans="1:12">
      <c r="B13" s="209" t="s">
        <v>40</v>
      </c>
      <c r="C13" s="288">
        <v>5599.2474815999994</v>
      </c>
      <c r="D13" s="289">
        <v>5632.9932626999998</v>
      </c>
      <c r="E13" s="31"/>
      <c r="F13" s="31"/>
      <c r="G13" s="31"/>
      <c r="H13" s="31"/>
      <c r="I13" s="31"/>
      <c r="J13" s="31"/>
      <c r="K13" s="31"/>
      <c r="L13" s="31"/>
    </row>
    <row r="14" spans="1:12">
      <c r="B14" s="209" t="s">
        <v>41</v>
      </c>
      <c r="C14" s="288">
        <v>3812.0821989999999</v>
      </c>
      <c r="D14" s="289">
        <v>3781.7971949999996</v>
      </c>
      <c r="E14" s="31"/>
      <c r="F14" s="31"/>
      <c r="G14" s="31"/>
      <c r="H14" s="31"/>
      <c r="I14" s="31"/>
      <c r="J14" s="31"/>
      <c r="K14" s="31"/>
      <c r="L14" s="31"/>
    </row>
    <row r="15" spans="1:12">
      <c r="B15" s="209" t="s">
        <v>219</v>
      </c>
      <c r="C15" s="288">
        <v>2759.9743284599999</v>
      </c>
      <c r="D15" s="289">
        <v>2806.680071621</v>
      </c>
      <c r="E15" s="31"/>
      <c r="F15" s="31"/>
      <c r="G15" s="31"/>
      <c r="H15" s="31"/>
      <c r="I15" s="31"/>
      <c r="J15" s="31"/>
      <c r="K15" s="31"/>
      <c r="L15" s="31"/>
    </row>
    <row r="16" spans="1:12">
      <c r="B16" s="209" t="s">
        <v>220</v>
      </c>
      <c r="C16" s="288">
        <v>1073.3625023699999</v>
      </c>
      <c r="D16" s="289">
        <v>1098.00074365</v>
      </c>
      <c r="E16" s="31"/>
      <c r="F16" s="31"/>
      <c r="G16" s="31"/>
      <c r="H16" s="31"/>
      <c r="I16" s="31"/>
      <c r="J16" s="31"/>
      <c r="K16" s="31"/>
      <c r="L16" s="31"/>
    </row>
    <row r="17" spans="2:12">
      <c r="B17" s="209" t="s">
        <v>221</v>
      </c>
      <c r="C17" s="288">
        <v>1074.4768650999999</v>
      </c>
      <c r="D17" s="289">
        <v>1082.2479178999999</v>
      </c>
      <c r="E17" s="31"/>
      <c r="F17" s="31"/>
      <c r="G17" s="31"/>
      <c r="H17" s="31"/>
      <c r="I17" s="31"/>
      <c r="J17" s="31"/>
      <c r="K17" s="31"/>
      <c r="L17" s="31"/>
    </row>
    <row r="18" spans="2:12">
      <c r="B18" s="209" t="s">
        <v>42</v>
      </c>
      <c r="C18" s="288">
        <v>248.79017999999999</v>
      </c>
      <c r="D18" s="289">
        <v>251.96222</v>
      </c>
      <c r="E18" s="31"/>
      <c r="F18" s="31"/>
      <c r="G18" s="31"/>
      <c r="H18" s="31"/>
      <c r="I18" s="31"/>
      <c r="J18" s="31"/>
      <c r="K18" s="31"/>
      <c r="L18" s="31"/>
    </row>
    <row r="19" spans="2:12">
      <c r="B19" s="209" t="s">
        <v>30</v>
      </c>
      <c r="C19" s="288">
        <v>316.01880388999996</v>
      </c>
      <c r="D19" s="289">
        <v>338.46276351</v>
      </c>
      <c r="E19" s="281"/>
      <c r="F19" s="31"/>
      <c r="G19" s="31"/>
      <c r="H19" s="31"/>
      <c r="I19" s="31"/>
      <c r="J19" s="31"/>
      <c r="K19" s="31"/>
      <c r="L19" s="31"/>
    </row>
    <row r="20" spans="2:12">
      <c r="B20" s="209" t="s">
        <v>222</v>
      </c>
      <c r="C20" s="288">
        <v>183.06764999999999</v>
      </c>
      <c r="D20" s="289">
        <v>146.54807099999999</v>
      </c>
      <c r="E20" s="31"/>
      <c r="F20" s="31"/>
      <c r="G20" s="31"/>
      <c r="H20" s="31"/>
      <c r="I20" s="31"/>
      <c r="J20" s="31"/>
      <c r="K20" s="31"/>
      <c r="L20" s="31"/>
    </row>
    <row r="21" spans="2:12">
      <c r="B21" s="209" t="s">
        <v>56</v>
      </c>
      <c r="C21" s="288">
        <v>238.47394500000001</v>
      </c>
      <c r="D21" s="289">
        <v>229.9548297</v>
      </c>
      <c r="E21" s="31"/>
      <c r="F21" s="31"/>
      <c r="G21" s="31"/>
      <c r="H21" s="31"/>
      <c r="I21" s="31"/>
      <c r="J21" s="31"/>
      <c r="K21" s="31"/>
      <c r="L21" s="31"/>
    </row>
    <row r="22" spans="2:12">
      <c r="B22" s="209" t="s">
        <v>44</v>
      </c>
      <c r="C22" s="288">
        <v>1346.4773584110001</v>
      </c>
      <c r="D22" s="289">
        <v>1483.995102736</v>
      </c>
      <c r="E22" s="31"/>
      <c r="F22" s="31"/>
      <c r="G22" s="31"/>
      <c r="H22" s="31"/>
      <c r="I22" s="31"/>
      <c r="J22" s="31"/>
      <c r="K22" s="31"/>
      <c r="L22" s="31"/>
    </row>
    <row r="23" spans="2:12">
      <c r="B23" s="209" t="s">
        <v>223</v>
      </c>
      <c r="C23" s="288">
        <v>1125.89147</v>
      </c>
      <c r="D23" s="289">
        <v>1252.5271</v>
      </c>
      <c r="E23" s="31"/>
      <c r="F23" s="31"/>
      <c r="G23" s="31"/>
      <c r="H23" s="31"/>
      <c r="I23" s="31"/>
      <c r="J23" s="31"/>
      <c r="K23" s="31"/>
      <c r="L23" s="31"/>
    </row>
    <row r="24" spans="2:12">
      <c r="B24" s="209" t="s">
        <v>224</v>
      </c>
      <c r="C24" s="288">
        <v>171.68504000000001</v>
      </c>
      <c r="D24" s="289">
        <v>168.90210999999999</v>
      </c>
      <c r="E24" s="31"/>
      <c r="F24" s="31"/>
      <c r="G24" s="31"/>
      <c r="H24" s="31"/>
      <c r="I24" s="31"/>
      <c r="J24" s="31"/>
      <c r="K24" s="31"/>
      <c r="L24" s="31"/>
    </row>
    <row r="25" spans="2:12">
      <c r="B25" s="209" t="s">
        <v>45</v>
      </c>
      <c r="C25" s="288">
        <v>117.545304</v>
      </c>
      <c r="D25" s="289">
        <v>110.297237</v>
      </c>
      <c r="E25" s="31"/>
      <c r="F25" s="31"/>
      <c r="G25" s="31"/>
      <c r="H25" s="31"/>
      <c r="I25" s="31"/>
      <c r="J25" s="31"/>
      <c r="K25" s="31"/>
      <c r="L25" s="31"/>
    </row>
    <row r="26" spans="2:12">
      <c r="B26" s="209" t="s">
        <v>225</v>
      </c>
      <c r="C26" s="288">
        <v>648.65962999999999</v>
      </c>
      <c r="D26" s="289">
        <v>659.05511999999999</v>
      </c>
      <c r="E26" s="31"/>
      <c r="F26" s="31"/>
      <c r="G26" s="31"/>
      <c r="H26" s="31"/>
      <c r="I26" s="31"/>
      <c r="J26" s="31"/>
      <c r="K26" s="31"/>
      <c r="L26" s="31"/>
    </row>
    <row r="27" spans="2:12">
      <c r="B27" s="209" t="s">
        <v>226</v>
      </c>
      <c r="C27" s="288">
        <v>51.903377999999996</v>
      </c>
      <c r="D27" s="289">
        <v>49.437773999999997</v>
      </c>
      <c r="E27" s="31"/>
      <c r="F27" s="31"/>
      <c r="G27" s="31"/>
      <c r="H27" s="31"/>
      <c r="I27" s="31"/>
      <c r="J27" s="31"/>
      <c r="K27" s="31"/>
      <c r="L27" s="31"/>
    </row>
    <row r="28" spans="2:12">
      <c r="B28" s="209" t="s">
        <v>227</v>
      </c>
      <c r="C28" s="288">
        <v>298.80099000000001</v>
      </c>
      <c r="D28" s="289">
        <v>299.44015999999999</v>
      </c>
      <c r="E28" s="31"/>
      <c r="F28" s="31"/>
      <c r="G28" s="31"/>
      <c r="H28" s="31"/>
      <c r="I28" s="31"/>
      <c r="J28" s="31"/>
      <c r="K28" s="31"/>
      <c r="L28" s="31"/>
    </row>
    <row r="29" spans="2:12">
      <c r="B29" s="209" t="s">
        <v>228</v>
      </c>
      <c r="C29" s="288">
        <v>4370.7433090000004</v>
      </c>
      <c r="D29" s="289">
        <v>4414.7327009999999</v>
      </c>
      <c r="E29" s="31"/>
      <c r="F29" s="31"/>
      <c r="G29" s="31"/>
      <c r="H29" s="31"/>
      <c r="I29" s="31"/>
      <c r="J29" s="31"/>
      <c r="K29" s="31"/>
      <c r="L29" s="31"/>
    </row>
    <row r="30" spans="2:12">
      <c r="B30" s="209" t="s">
        <v>46</v>
      </c>
      <c r="C30" s="288">
        <v>5912.5312614000004</v>
      </c>
      <c r="D30" s="289">
        <v>5973.2378510999997</v>
      </c>
      <c r="E30" s="31"/>
      <c r="F30" s="31"/>
      <c r="G30" s="31"/>
      <c r="H30" s="31"/>
      <c r="I30" s="31"/>
      <c r="J30" s="31"/>
      <c r="K30" s="31"/>
      <c r="L30" s="31"/>
    </row>
    <row r="31" spans="2:12">
      <c r="B31" s="209" t="s">
        <v>47</v>
      </c>
      <c r="C31" s="288">
        <v>327.23136200000005</v>
      </c>
      <c r="D31" s="289">
        <v>318.98848200000003</v>
      </c>
      <c r="E31" s="31"/>
      <c r="F31" s="31"/>
      <c r="G31" s="31"/>
      <c r="H31" s="31"/>
      <c r="I31" s="31"/>
      <c r="J31" s="31"/>
      <c r="K31" s="31"/>
      <c r="L31" s="31"/>
    </row>
    <row r="32" spans="2:12">
      <c r="B32" s="209" t="s">
        <v>48</v>
      </c>
      <c r="C32" s="288">
        <v>869.62507860000005</v>
      </c>
      <c r="D32" s="289">
        <v>921.90789700000005</v>
      </c>
      <c r="E32" s="31"/>
      <c r="F32" s="31"/>
      <c r="G32" s="31"/>
      <c r="H32" s="31"/>
      <c r="I32" s="31"/>
      <c r="J32" s="31"/>
      <c r="K32" s="31"/>
      <c r="L32" s="31"/>
    </row>
    <row r="33" spans="1:12">
      <c r="B33" s="209" t="s">
        <v>52</v>
      </c>
      <c r="C33" s="288">
        <v>1237.80251727</v>
      </c>
      <c r="D33" s="289">
        <v>1250.9530849999999</v>
      </c>
      <c r="E33" s="31"/>
      <c r="F33" s="31"/>
      <c r="G33" s="31"/>
      <c r="H33" s="31"/>
      <c r="I33" s="31"/>
      <c r="J33" s="31"/>
      <c r="K33" s="31"/>
      <c r="L33" s="31"/>
    </row>
    <row r="34" spans="1:12">
      <c r="B34" s="209" t="s">
        <v>115</v>
      </c>
      <c r="C34" s="288">
        <v>2285.5628938999998</v>
      </c>
      <c r="D34" s="289">
        <v>2369.2677429999999</v>
      </c>
      <c r="E34" s="31"/>
      <c r="F34" s="31"/>
      <c r="G34" s="31"/>
      <c r="H34" s="31"/>
      <c r="I34" s="31"/>
      <c r="J34" s="31"/>
      <c r="K34" s="31"/>
      <c r="L34" s="31"/>
    </row>
    <row r="35" spans="1:12">
      <c r="B35" s="209" t="s">
        <v>91</v>
      </c>
      <c r="C35" s="288">
        <v>387.24124879999999</v>
      </c>
      <c r="D35" s="289">
        <v>400.70794849999999</v>
      </c>
      <c r="E35" s="31"/>
      <c r="F35" s="31"/>
      <c r="G35" s="31"/>
      <c r="H35" s="31"/>
      <c r="I35" s="31"/>
      <c r="J35" s="31"/>
      <c r="K35" s="31"/>
      <c r="L35" s="31"/>
    </row>
    <row r="36" spans="1:12">
      <c r="B36" s="209" t="s">
        <v>229</v>
      </c>
      <c r="C36" s="288">
        <v>505.31915409999999</v>
      </c>
      <c r="D36" s="289">
        <v>529.52132700000004</v>
      </c>
      <c r="E36" s="31"/>
      <c r="F36" s="31"/>
      <c r="G36" s="31"/>
      <c r="H36" s="31"/>
      <c r="I36" s="31"/>
      <c r="J36" s="31"/>
      <c r="K36" s="31"/>
      <c r="L36" s="31"/>
    </row>
    <row r="37" spans="1:12">
      <c r="B37" s="209" t="s">
        <v>230</v>
      </c>
      <c r="C37" s="288">
        <v>121.18294</v>
      </c>
      <c r="D37" s="289">
        <v>121.467709</v>
      </c>
      <c r="E37" s="31"/>
      <c r="F37" s="31"/>
      <c r="G37" s="31"/>
      <c r="H37" s="31"/>
      <c r="I37" s="31"/>
      <c r="J37" s="31"/>
      <c r="K37" s="31"/>
      <c r="L37" s="31"/>
    </row>
    <row r="38" spans="1:12">
      <c r="B38" s="209" t="s">
        <v>231</v>
      </c>
      <c r="C38" s="288">
        <v>29.997081999999999</v>
      </c>
      <c r="D38" s="289">
        <v>34.201699999999995</v>
      </c>
      <c r="E38" s="31"/>
      <c r="F38" s="31"/>
      <c r="G38" s="31"/>
      <c r="H38" s="31"/>
      <c r="I38" s="31"/>
      <c r="J38" s="31"/>
      <c r="K38" s="31"/>
      <c r="L38" s="31"/>
    </row>
    <row r="39" spans="1:12">
      <c r="B39" s="209" t="s">
        <v>232</v>
      </c>
      <c r="C39" s="288">
        <v>226.933291</v>
      </c>
      <c r="D39" s="289">
        <v>203.33630400000001</v>
      </c>
      <c r="E39" s="31"/>
      <c r="F39" s="31"/>
      <c r="G39" s="31"/>
      <c r="H39" s="31"/>
      <c r="I39" s="31"/>
      <c r="J39" s="31"/>
      <c r="K39" s="31"/>
      <c r="L39" s="31"/>
    </row>
    <row r="40" spans="1:12">
      <c r="B40" s="209" t="s">
        <v>49</v>
      </c>
      <c r="C40" s="288">
        <v>946.85825699999998</v>
      </c>
      <c r="D40" s="289">
        <v>968.91082799999992</v>
      </c>
      <c r="E40" s="31"/>
      <c r="F40" s="31"/>
      <c r="G40" s="31"/>
      <c r="H40" s="31"/>
      <c r="I40" s="31"/>
      <c r="J40" s="31"/>
      <c r="K40" s="31"/>
      <c r="L40" s="31"/>
    </row>
    <row r="41" spans="1:12">
      <c r="B41" s="209" t="s">
        <v>233</v>
      </c>
      <c r="C41" s="288">
        <v>384.46127000000001</v>
      </c>
      <c r="D41" s="289">
        <v>395.16001610000001</v>
      </c>
      <c r="E41" s="31"/>
      <c r="F41" s="31"/>
      <c r="G41" s="31"/>
      <c r="H41" s="31"/>
      <c r="I41" s="31"/>
      <c r="J41" s="31"/>
      <c r="K41" s="31"/>
      <c r="L41" s="31"/>
    </row>
    <row r="42" spans="1:12">
      <c r="B42" s="209" t="s">
        <v>234</v>
      </c>
      <c r="C42" s="288">
        <v>418.44551250000001</v>
      </c>
      <c r="D42" s="289">
        <v>428.13677899999999</v>
      </c>
      <c r="E42" s="31"/>
      <c r="F42" s="31"/>
      <c r="G42" s="31"/>
      <c r="H42" s="31"/>
      <c r="I42" s="31"/>
      <c r="J42" s="31"/>
      <c r="K42" s="31"/>
      <c r="L42" s="31"/>
    </row>
    <row r="43" spans="1:12">
      <c r="B43" s="209" t="s">
        <v>235</v>
      </c>
      <c r="C43" s="288">
        <v>483.25740999999999</v>
      </c>
      <c r="D43" s="289">
        <v>525.41380600000002</v>
      </c>
      <c r="E43" s="31"/>
      <c r="F43" s="31"/>
      <c r="G43" s="31"/>
      <c r="H43" s="31"/>
      <c r="I43" s="31"/>
      <c r="J43" s="31"/>
      <c r="K43" s="31"/>
      <c r="L43" s="31"/>
    </row>
    <row r="44" spans="1:12">
      <c r="B44" s="209" t="s">
        <v>53</v>
      </c>
      <c r="C44" s="288">
        <v>1584.562539</v>
      </c>
      <c r="D44" s="289">
        <v>1561.983236</v>
      </c>
      <c r="E44" s="31"/>
      <c r="F44" s="31"/>
      <c r="G44" s="31"/>
      <c r="H44" s="31"/>
      <c r="I44" s="31"/>
      <c r="J44" s="31"/>
      <c r="K44" s="31"/>
      <c r="L44" s="31"/>
    </row>
    <row r="45" spans="1:12">
      <c r="B45" s="209" t="s">
        <v>236</v>
      </c>
      <c r="C45" s="288">
        <v>301.93045000000001</v>
      </c>
      <c r="D45" s="289">
        <v>297.42345</v>
      </c>
      <c r="E45" s="31"/>
      <c r="F45" s="31"/>
      <c r="G45" s="31"/>
      <c r="H45" s="31"/>
      <c r="I45" s="31"/>
      <c r="J45" s="31"/>
      <c r="K45" s="31"/>
      <c r="L45" s="31"/>
    </row>
    <row r="46" spans="1:12">
      <c r="B46" s="209" t="s">
        <v>237</v>
      </c>
      <c r="C46" s="288">
        <v>242.5994</v>
      </c>
      <c r="D46" s="289">
        <v>263.33963</v>
      </c>
      <c r="E46" s="31"/>
      <c r="F46" s="31"/>
      <c r="G46" s="31"/>
      <c r="H46" s="31"/>
      <c r="I46" s="31"/>
      <c r="J46" s="31"/>
      <c r="K46" s="31"/>
      <c r="L46" s="31"/>
    </row>
    <row r="47" spans="1:12">
      <c r="B47" s="152"/>
      <c r="C47" s="284"/>
      <c r="D47" s="283"/>
      <c r="E47" s="31"/>
      <c r="F47" s="31"/>
      <c r="G47" s="31"/>
      <c r="H47" s="31"/>
      <c r="I47" s="31"/>
      <c r="J47" s="31"/>
      <c r="K47" s="31"/>
      <c r="L47" s="31"/>
    </row>
    <row r="48" spans="1:12" ht="24.75" customHeight="1" thickBot="1">
      <c r="A48" s="21"/>
      <c r="B48" s="282" t="s">
        <v>122</v>
      </c>
      <c r="C48" s="285">
        <v>66443.456132701001</v>
      </c>
      <c r="D48" s="285">
        <v>67043.600148754995</v>
      </c>
      <c r="E48" s="31"/>
      <c r="F48" s="31"/>
      <c r="G48" s="31"/>
      <c r="H48" s="31"/>
      <c r="I48" s="31"/>
      <c r="J48" s="31"/>
      <c r="K48" s="31"/>
      <c r="L48" s="31"/>
    </row>
    <row r="49" spans="1:12">
      <c r="A49" s="278"/>
      <c r="B49" s="278"/>
      <c r="C49" s="278"/>
      <c r="D49" s="278"/>
      <c r="E49" s="278"/>
      <c r="F49" s="281"/>
      <c r="G49" s="31"/>
      <c r="H49" s="31"/>
      <c r="I49" s="31"/>
      <c r="J49" s="31"/>
      <c r="K49" s="31"/>
      <c r="L49" s="31"/>
    </row>
    <row r="50" spans="1:12">
      <c r="A50" s="303"/>
      <c r="B50" s="303"/>
      <c r="C50" s="303"/>
      <c r="D50" s="303"/>
      <c r="E50" s="303"/>
      <c r="F50" s="281"/>
      <c r="G50" s="281"/>
      <c r="H50" s="281"/>
      <c r="I50" s="281"/>
      <c r="J50" s="281"/>
      <c r="K50" s="281"/>
      <c r="L50" s="281"/>
    </row>
    <row r="51" spans="1:12">
      <c r="B51" s="281"/>
      <c r="C51" s="69"/>
      <c r="D51" s="69"/>
      <c r="E51" s="281"/>
      <c r="F51" s="281"/>
      <c r="G51" s="31"/>
      <c r="H51" s="31"/>
      <c r="I51" s="31"/>
      <c r="J51" s="31"/>
      <c r="K51" s="31"/>
      <c r="L51" s="31"/>
    </row>
    <row r="52" spans="1:1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2:12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2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2:1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2:12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2:12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2:1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2:12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2:12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2:1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2:12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2:1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2:12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2:1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2:12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2:12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2:12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2:12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2:12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2:1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2:12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2:12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2:12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2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2:1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2:1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2:12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2:12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2:12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2:12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2:12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2:12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2:1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2:1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2:12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2:12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2:12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2:1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2:1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2:1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2:1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2:1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2:1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2:1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2:1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2:1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2:1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2:1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2:12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2:12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2:12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2:12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2:12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2:12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2:12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2:12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2:12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2:12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2:12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2:12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2:12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2:12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2:12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2:12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2:12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2:12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2:12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2:12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2:12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2:12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2:12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2:12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2:12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2:12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2:12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2:12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2:12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2:12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2:12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2:12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2:12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2:12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2:12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2:12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2:12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2:12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2:12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2:12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2:12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2:12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2:12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2:12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2:12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2:12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2:12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2:12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2:12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2:12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2:12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2:12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2:12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2:12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2:12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2:12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  <row r="201" spans="2:12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</row>
    <row r="202" spans="2:12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2:12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2:12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2:12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2:12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2:12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2:12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2:12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2:12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2:12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2:12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2:12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2:12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2:12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2:12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2:12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2:12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2:12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2:12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2:12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2:12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2:12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2:12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2:12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2:12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2:12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2:12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2:12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2:12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2:12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2:12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2:12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2:12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2:12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2:12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2:12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2:12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2:12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2:12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2:12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2:12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2:12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2:12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2:12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2:12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2:12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2:12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2:12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2:12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2:12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2:12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2:12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2:12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2:12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2:12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2:12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2:12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2:12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2:12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2:12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2:12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2:12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2:12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2:12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2:12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2:12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2:12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2:12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2:12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2:12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2:12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2:12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2:12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2:12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2:12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2:12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2:12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2:12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2:12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2:12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2:12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2:12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2:12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2:12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2:12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2:12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2:12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2:12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2:12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2:12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2:12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2:12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2:12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2:12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2:12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2:12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2:12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2:12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2:12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2:12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2:12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2:12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2:12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2:12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2:12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2:12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2:12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2:12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2:12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2:12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2:12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2:12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2:12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2:12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2:12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2:12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2:12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2:12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2:12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2:12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2:12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2:12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2:12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2:12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2:12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2:12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2:12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2:12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2:12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2:12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2:12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2:12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2:12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2:12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2:12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2:12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2:12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2:12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2:12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2:12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2:12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2:12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2:12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2:12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2:12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2:12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2:12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2:12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2:12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2:12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2:12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2:12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2:12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2:12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2:12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2:12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2:12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2:12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2:12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2:12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2:12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2:12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2:12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2:12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2:12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2:12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2:12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2:12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2:12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2:12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2:12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2:12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2:12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2:12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2:12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2:12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2:12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2:12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2:12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2:12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2:12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2:12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2:12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2:12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2:12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2:12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2:12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2:12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2:12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2:12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2:12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2:12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2:12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2:12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2:12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2:12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2:12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2:12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2:12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2:12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2:12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2:12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2:12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2:12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2:12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2:12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2:12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2:12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2:12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2:12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2:12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2:12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2:12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2:12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2:12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2:12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2:12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2:12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2:12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2:12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2:12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2:12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2:12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2:12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2:12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2:12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2:12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2:12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2:12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2:12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2:12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2:12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2:12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2:12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2:12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2:12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2:12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2:12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2:12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2:12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2:12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2:12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2:12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2:12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2:12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2:12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2:12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2:12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2:12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2:12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2:12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2:12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2:12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2:12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2:12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2:12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2:12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2:12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2:12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2:12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2:12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2:12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2:12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2:12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2:12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2:12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2:12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2:12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2:12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2:12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2:12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2:12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2:12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2:12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2:12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2:12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2:12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2:12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2:12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2:12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2:12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2:12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2:12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2:12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2:12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  <row r="487" spans="2:12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</row>
    <row r="488" spans="2:12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</row>
    <row r="489" spans="2:12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</row>
    <row r="490" spans="2:12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</row>
    <row r="491" spans="2:12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</row>
    <row r="492" spans="2:12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</row>
    <row r="493" spans="2:12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</row>
    <row r="494" spans="2:12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</row>
    <row r="495" spans="2:12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</row>
    <row r="496" spans="2:12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</row>
    <row r="497" spans="2:12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</row>
    <row r="498" spans="2:12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</row>
    <row r="499" spans="2:12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</row>
    <row r="500" spans="2:12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</row>
    <row r="501" spans="2:12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</row>
    <row r="502" spans="2:12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</row>
    <row r="503" spans="2:12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</row>
    <row r="504" spans="2:12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</row>
    <row r="505" spans="2:12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</row>
    <row r="506" spans="2:12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</row>
    <row r="507" spans="2:12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</row>
    <row r="508" spans="2:12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</row>
    <row r="509" spans="2:12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</row>
    <row r="510" spans="2:12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</row>
    <row r="511" spans="2:12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</row>
    <row r="512" spans="2:12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</row>
    <row r="513" spans="2:12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</row>
    <row r="514" spans="2:12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</row>
    <row r="515" spans="2:12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</row>
    <row r="516" spans="2:12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</row>
    <row r="517" spans="2:12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</row>
    <row r="518" spans="2:12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</row>
    <row r="519" spans="2:12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</row>
    <row r="520" spans="2:12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</row>
    <row r="521" spans="2:1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</row>
    <row r="522" spans="2:12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</row>
    <row r="523" spans="2:12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</row>
    <row r="524" spans="2:12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</row>
    <row r="525" spans="2:12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</row>
    <row r="526" spans="2:12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</row>
    <row r="527" spans="2:12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</row>
    <row r="528" spans="2:12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</row>
    <row r="529" spans="2:12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</row>
    <row r="530" spans="2:1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</row>
    <row r="531" spans="2:12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</row>
    <row r="532" spans="2:12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</row>
    <row r="533" spans="2:12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</row>
    <row r="534" spans="2:12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</row>
    <row r="535" spans="2:12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</row>
    <row r="536" spans="2:12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</row>
    <row r="537" spans="2:12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</row>
    <row r="538" spans="2:12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</row>
    <row r="539" spans="2:12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</row>
    <row r="540" spans="2:12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</row>
    <row r="541" spans="2:12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</row>
    <row r="542" spans="2:12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</row>
    <row r="543" spans="2:12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</row>
    <row r="544" spans="2:12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</row>
    <row r="545" spans="2:12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</row>
    <row r="546" spans="2:12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</row>
    <row r="547" spans="2:12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</row>
    <row r="548" spans="2:12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</row>
    <row r="549" spans="2:12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</row>
    <row r="550" spans="2:12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</row>
    <row r="551" spans="2:12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</row>
    <row r="552" spans="2:12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</row>
    <row r="553" spans="2:12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</row>
    <row r="554" spans="2:12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</row>
    <row r="555" spans="2:12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</row>
    <row r="556" spans="2:12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</row>
    <row r="557" spans="2:12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</row>
    <row r="558" spans="2:12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</row>
    <row r="559" spans="2:12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</row>
    <row r="560" spans="2:12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</row>
    <row r="561" spans="2:12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</row>
    <row r="562" spans="2:12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</row>
    <row r="563" spans="2:12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</row>
    <row r="564" spans="2:12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</row>
    <row r="565" spans="2:12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</row>
    <row r="566" spans="2:12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</row>
    <row r="567" spans="2:12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</row>
    <row r="568" spans="2:12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</row>
    <row r="569" spans="2:12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</row>
    <row r="570" spans="2:12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</row>
    <row r="571" spans="2:12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</row>
    <row r="572" spans="2:12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</row>
    <row r="573" spans="2:12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</row>
    <row r="574" spans="2:12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</row>
    <row r="575" spans="2:12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</row>
    <row r="576" spans="2:12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</row>
    <row r="577" spans="2:12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</row>
    <row r="578" spans="2:12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</row>
    <row r="579" spans="2:12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</row>
    <row r="580" spans="2:12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</row>
    <row r="581" spans="2:12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</row>
    <row r="582" spans="2:12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</row>
    <row r="583" spans="2:12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</row>
    <row r="584" spans="2:12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</row>
    <row r="585" spans="2:12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</row>
    <row r="586" spans="2:12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</row>
    <row r="587" spans="2:12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</row>
    <row r="588" spans="2:12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</row>
    <row r="589" spans="2:12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</row>
    <row r="590" spans="2:12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</row>
    <row r="591" spans="2:12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</row>
    <row r="592" spans="2:12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2:12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2:12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</row>
    <row r="595" spans="2:12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</row>
    <row r="596" spans="2:12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</row>
    <row r="597" spans="2:12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</row>
    <row r="598" spans="2:12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</row>
    <row r="599" spans="2:12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</row>
    <row r="600" spans="2:12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</row>
    <row r="601" spans="2:12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</row>
    <row r="602" spans="2:12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</row>
    <row r="603" spans="2:12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</row>
    <row r="604" spans="2:12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</row>
    <row r="605" spans="2:12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</row>
    <row r="606" spans="2:1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</row>
    <row r="607" spans="2:12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</row>
    <row r="608" spans="2:12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</row>
    <row r="609" spans="2:12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</row>
    <row r="610" spans="2:12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</row>
    <row r="611" spans="2:12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</row>
    <row r="612" spans="2:12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</row>
    <row r="613" spans="2:12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</row>
    <row r="614" spans="2:12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</row>
    <row r="615" spans="2:12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</row>
    <row r="616" spans="2:12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</row>
  </sheetData>
  <mergeCells count="5">
    <mergeCell ref="C6:C7"/>
    <mergeCell ref="D6:D7"/>
    <mergeCell ref="A1:E1"/>
    <mergeCell ref="A2:E3"/>
    <mergeCell ref="B5:B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T619"/>
  <sheetViews>
    <sheetView showGridLines="0" view="pageBreakPreview" zoomScale="75" zoomScaleNormal="75" zoomScaleSheetLayoutView="75" workbookViewId="0">
      <selection activeCell="C19" sqref="C19"/>
    </sheetView>
  </sheetViews>
  <sheetFormatPr baseColWidth="10" defaultRowHeight="12.75"/>
  <cols>
    <col min="1" max="1" width="47.7109375" style="9" customWidth="1"/>
    <col min="2" max="2" width="18.140625" style="34" customWidth="1"/>
    <col min="3" max="5" width="18.140625" style="9" customWidth="1"/>
    <col min="6" max="6" width="14.7109375" style="9" customWidth="1"/>
    <col min="7" max="8" width="11.85546875" style="9" bestFit="1" customWidth="1"/>
    <col min="9" max="9" width="12.5703125" style="9" bestFit="1" customWidth="1"/>
    <col min="10" max="16384" width="11.42578125" style="9"/>
  </cols>
  <sheetData>
    <row r="1" spans="1:20" s="22" customFormat="1" ht="18">
      <c r="A1" s="456" t="s">
        <v>116</v>
      </c>
      <c r="B1" s="456"/>
      <c r="C1" s="456"/>
      <c r="D1" s="456"/>
      <c r="E1" s="456"/>
      <c r="F1" s="456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.75" customHeight="1">
      <c r="A2" s="10"/>
      <c r="B2" s="38"/>
      <c r="C2" s="10"/>
      <c r="D2" s="10"/>
      <c r="E2" s="10"/>
      <c r="F2" s="3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 customHeight="1">
      <c r="A3" s="432" t="s">
        <v>285</v>
      </c>
      <c r="B3" s="432"/>
      <c r="C3" s="432"/>
      <c r="D3" s="432"/>
      <c r="E3" s="432"/>
      <c r="F3" s="432"/>
      <c r="G3" s="60"/>
      <c r="H3" s="6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" thickBot="1">
      <c r="A4" s="162"/>
      <c r="B4" s="163"/>
      <c r="C4" s="162"/>
      <c r="D4" s="162"/>
      <c r="E4" s="162"/>
      <c r="F4" s="162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27" customHeight="1">
      <c r="A5" s="290"/>
      <c r="B5" s="564">
        <v>2014</v>
      </c>
      <c r="C5" s="565"/>
      <c r="D5" s="564">
        <v>2015</v>
      </c>
      <c r="E5" s="565"/>
      <c r="F5" s="493" t="s">
        <v>307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21" customHeight="1">
      <c r="A6" s="291" t="s">
        <v>51</v>
      </c>
      <c r="B6" s="562" t="s">
        <v>37</v>
      </c>
      <c r="C6" s="280" t="s">
        <v>238</v>
      </c>
      <c r="D6" s="562" t="s">
        <v>37</v>
      </c>
      <c r="E6" s="292" t="s">
        <v>238</v>
      </c>
      <c r="F6" s="495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2.5" customHeight="1" thickBot="1">
      <c r="A7" s="293"/>
      <c r="B7" s="563"/>
      <c r="C7" s="294" t="s">
        <v>74</v>
      </c>
      <c r="D7" s="563"/>
      <c r="E7" s="295" t="s">
        <v>74</v>
      </c>
      <c r="F7" s="56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1.75" customHeight="1">
      <c r="A8" s="208" t="s">
        <v>217</v>
      </c>
      <c r="B8" s="210">
        <v>379.52351702999999</v>
      </c>
      <c r="C8" s="83">
        <v>8.4668480000000006</v>
      </c>
      <c r="D8" s="173">
        <v>376.63358366</v>
      </c>
      <c r="E8" s="222">
        <v>8.4430130000000005</v>
      </c>
      <c r="F8" s="84">
        <v>-0.76146400000000003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>
      <c r="A9" s="209" t="s">
        <v>218</v>
      </c>
      <c r="B9" s="211">
        <v>2287.1617965999999</v>
      </c>
      <c r="C9" s="87">
        <v>51.024639999999998</v>
      </c>
      <c r="D9" s="87">
        <v>2236.8659797</v>
      </c>
      <c r="E9" s="223">
        <v>50.143932999999997</v>
      </c>
      <c r="F9" s="88">
        <v>-2.199049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>
      <c r="A10" s="209" t="s">
        <v>55</v>
      </c>
      <c r="B10" s="211">
        <v>1183.5782798999999</v>
      </c>
      <c r="C10" s="87">
        <v>26.404627999999999</v>
      </c>
      <c r="D10" s="87">
        <v>1155.167991135</v>
      </c>
      <c r="E10" s="223">
        <v>25.895457</v>
      </c>
      <c r="F10" s="88">
        <v>-2.4003730000000001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>
      <c r="A11" s="209" t="s">
        <v>39</v>
      </c>
      <c r="B11" s="211">
        <v>3286.776758</v>
      </c>
      <c r="C11" s="87">
        <v>73.325202000000004</v>
      </c>
      <c r="D11" s="87">
        <v>3270.929936</v>
      </c>
      <c r="E11" s="223">
        <v>73.324594000000005</v>
      </c>
      <c r="F11" s="88">
        <v>-0.48213899999999998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>
      <c r="A12" s="209" t="s">
        <v>90</v>
      </c>
      <c r="B12" s="211">
        <v>29.540792399999997</v>
      </c>
      <c r="C12" s="87">
        <v>0.65903</v>
      </c>
      <c r="D12" s="87">
        <v>30.158470900000001</v>
      </c>
      <c r="E12" s="223">
        <v>0.676064</v>
      </c>
      <c r="F12" s="88">
        <v>2.0909339999999998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>
      <c r="A13" s="209" t="s">
        <v>40</v>
      </c>
      <c r="B13" s="211">
        <v>1584.9126294100001</v>
      </c>
      <c r="C13" s="87">
        <v>35.358055999999998</v>
      </c>
      <c r="D13" s="87">
        <v>1597.29835886</v>
      </c>
      <c r="E13" s="223">
        <v>35.806714999999997</v>
      </c>
      <c r="F13" s="88">
        <v>0.78147699999999998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>
      <c r="A14" s="209" t="s">
        <v>41</v>
      </c>
      <c r="B14" s="211">
        <v>1608.738803</v>
      </c>
      <c r="C14" s="87">
        <v>35.889597999999999</v>
      </c>
      <c r="D14" s="87">
        <v>1567.936271</v>
      </c>
      <c r="E14" s="223">
        <v>35.148502999999998</v>
      </c>
      <c r="F14" s="88">
        <v>-2.5363060000000002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>
      <c r="A15" s="209" t="s">
        <v>219</v>
      </c>
      <c r="B15" s="211">
        <v>618.77197351200005</v>
      </c>
      <c r="C15" s="87">
        <v>13.804278</v>
      </c>
      <c r="D15" s="87">
        <v>616.48023089699996</v>
      </c>
      <c r="E15" s="223">
        <v>13.819667000000001</v>
      </c>
      <c r="F15" s="88">
        <v>-0.370369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>
      <c r="A16" s="209" t="s">
        <v>220</v>
      </c>
      <c r="B16" s="211">
        <v>163.629325491</v>
      </c>
      <c r="C16" s="87">
        <v>3.6504310000000002</v>
      </c>
      <c r="D16" s="87">
        <v>165.52971050399998</v>
      </c>
      <c r="E16" s="223">
        <v>3.7106880000000002</v>
      </c>
      <c r="F16" s="88">
        <v>1.1613960000000001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>
      <c r="A17" s="209" t="s">
        <v>221</v>
      </c>
      <c r="B17" s="211">
        <v>79.615731620000005</v>
      </c>
      <c r="C17" s="87">
        <v>1.776159</v>
      </c>
      <c r="D17" s="87">
        <v>77.18364699</v>
      </c>
      <c r="E17" s="223">
        <v>1.7302299999999999</v>
      </c>
      <c r="F17" s="88">
        <v>-3.0547789999999999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A18" s="209" t="s">
        <v>42</v>
      </c>
      <c r="B18" s="211">
        <v>173.78023000000002</v>
      </c>
      <c r="C18" s="87">
        <v>3.8768899999999999</v>
      </c>
      <c r="D18" s="87">
        <v>172.02582999999998</v>
      </c>
      <c r="E18" s="223">
        <v>3.8563109999999998</v>
      </c>
      <c r="F18" s="88">
        <v>-1.0095510000000001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>
      <c r="A19" s="209" t="s">
        <v>30</v>
      </c>
      <c r="B19" s="211">
        <v>180.52830545</v>
      </c>
      <c r="C19" s="87">
        <v>4.0274330000000003</v>
      </c>
      <c r="D19" s="87">
        <v>183.19951126000001</v>
      </c>
      <c r="E19" s="223">
        <v>4.1067920000000004</v>
      </c>
      <c r="F19" s="88">
        <v>1.47966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>
      <c r="A20" s="209" t="s">
        <v>222</v>
      </c>
      <c r="B20" s="211">
        <v>194.35014999999999</v>
      </c>
      <c r="C20" s="87">
        <v>4.3357869999999998</v>
      </c>
      <c r="D20" s="87">
        <v>172.85744</v>
      </c>
      <c r="E20" s="223">
        <v>3.8749539999999998</v>
      </c>
      <c r="F20" s="88">
        <v>-11.058757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209" t="s">
        <v>56</v>
      </c>
      <c r="B21" s="211">
        <v>140.88802541999999</v>
      </c>
      <c r="C21" s="87">
        <v>3.1430920000000002</v>
      </c>
      <c r="D21" s="87">
        <v>136.28628884</v>
      </c>
      <c r="E21" s="223">
        <v>3.0551360000000001</v>
      </c>
      <c r="F21" s="88">
        <v>-3.2662369999999998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>
      <c r="A22" s="209" t="s">
        <v>44</v>
      </c>
      <c r="B22" s="211">
        <v>594.23291122600006</v>
      </c>
      <c r="C22" s="87">
        <v>13.256831999999999</v>
      </c>
      <c r="D22" s="87">
        <v>558.77399523200006</v>
      </c>
      <c r="E22" s="223">
        <v>12.526064</v>
      </c>
      <c r="F22" s="88">
        <v>-5.9671750000000001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09" t="s">
        <v>223</v>
      </c>
      <c r="B23" s="211">
        <v>412.74144999999999</v>
      </c>
      <c r="C23" s="87">
        <v>9.2079120000000003</v>
      </c>
      <c r="D23" s="87">
        <v>372.78770000000003</v>
      </c>
      <c r="E23" s="223">
        <v>8.3567999999999998</v>
      </c>
      <c r="F23" s="88">
        <v>-9.6800909999999991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>
      <c r="A24" s="209" t="s">
        <v>224</v>
      </c>
      <c r="B24" s="211">
        <v>142.36087000000001</v>
      </c>
      <c r="C24" s="87">
        <v>3.1759499999999998</v>
      </c>
      <c r="D24" s="87">
        <v>138.97823099999999</v>
      </c>
      <c r="E24" s="223">
        <v>3.1154820000000001</v>
      </c>
      <c r="F24" s="88">
        <v>-2.3761019999999999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209" t="s">
        <v>45</v>
      </c>
      <c r="B25" s="211">
        <v>34.767122000000001</v>
      </c>
      <c r="C25" s="87">
        <v>0.77562500000000001</v>
      </c>
      <c r="D25" s="87">
        <v>32.9437</v>
      </c>
      <c r="E25" s="223">
        <v>0.73850099999999996</v>
      </c>
      <c r="F25" s="88">
        <v>-5.2446729999999997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>
      <c r="A26" s="209" t="s">
        <v>225</v>
      </c>
      <c r="B26" s="211">
        <v>1027.50847</v>
      </c>
      <c r="C26" s="87">
        <v>22.922841999999999</v>
      </c>
      <c r="D26" s="87">
        <v>977.55548999999996</v>
      </c>
      <c r="E26" s="223">
        <v>21.913909</v>
      </c>
      <c r="F26" s="88">
        <v>-4.8615640000000004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>
      <c r="A27" s="209" t="s">
        <v>226</v>
      </c>
      <c r="B27" s="211">
        <v>42.896779000000002</v>
      </c>
      <c r="C27" s="87">
        <v>0.95699100000000004</v>
      </c>
      <c r="D27" s="87">
        <v>42.149729000000001</v>
      </c>
      <c r="E27" s="223">
        <v>0.94487299999999996</v>
      </c>
      <c r="F27" s="88">
        <v>-1.741506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>
      <c r="A28" s="209" t="s">
        <v>227</v>
      </c>
      <c r="B28" s="211">
        <v>58.945160000000001</v>
      </c>
      <c r="C28" s="87">
        <v>1.3150170000000001</v>
      </c>
      <c r="D28" s="87">
        <v>59.136379999999996</v>
      </c>
      <c r="E28" s="223">
        <v>1.325663</v>
      </c>
      <c r="F28" s="88">
        <v>0.324403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>
      <c r="A29" s="209" t="s">
        <v>228</v>
      </c>
      <c r="B29" s="211">
        <v>2794.6360778999997</v>
      </c>
      <c r="C29" s="87">
        <v>62.345961000000003</v>
      </c>
      <c r="D29" s="87">
        <v>2663.5148715</v>
      </c>
      <c r="E29" s="223">
        <v>59.708142000000002</v>
      </c>
      <c r="F29" s="88">
        <v>-4.6918879999999996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>
      <c r="A30" s="209" t="s">
        <v>46</v>
      </c>
      <c r="B30" s="211">
        <v>4593.4164985100006</v>
      </c>
      <c r="C30" s="87">
        <v>102.47522600000001</v>
      </c>
      <c r="D30" s="87">
        <v>4424.4103190099995</v>
      </c>
      <c r="E30" s="223">
        <v>99.182220000000001</v>
      </c>
      <c r="F30" s="88">
        <v>-3.6793130000000001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>
      <c r="A31" s="209" t="s">
        <v>47</v>
      </c>
      <c r="B31" s="211">
        <v>114.52539299999999</v>
      </c>
      <c r="C31" s="87">
        <v>2.554964</v>
      </c>
      <c r="D31" s="87">
        <v>113.486603</v>
      </c>
      <c r="E31" s="223">
        <v>2.544035</v>
      </c>
      <c r="F31" s="88">
        <v>-0.90703900000000004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>
      <c r="A32" s="209" t="s">
        <v>48</v>
      </c>
      <c r="B32" s="211">
        <v>126.59083314</v>
      </c>
      <c r="C32" s="87">
        <v>2.8241339999999999</v>
      </c>
      <c r="D32" s="87">
        <v>129.06780717000001</v>
      </c>
      <c r="E32" s="223">
        <v>2.893319</v>
      </c>
      <c r="F32" s="88">
        <v>1.956677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>
      <c r="A33" s="209" t="s">
        <v>52</v>
      </c>
      <c r="B33" s="211">
        <v>587.43132611999999</v>
      </c>
      <c r="C33" s="87">
        <v>13.105095</v>
      </c>
      <c r="D33" s="87">
        <v>592.72767639999995</v>
      </c>
      <c r="E33" s="223">
        <v>13.287205</v>
      </c>
      <c r="F33" s="88">
        <v>0.90161199999999997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>
      <c r="A34" s="209" t="s">
        <v>115</v>
      </c>
      <c r="B34" s="211">
        <v>554.31959367000002</v>
      </c>
      <c r="C34" s="87">
        <v>12.366400000000001</v>
      </c>
      <c r="D34" s="87">
        <v>577.05151167999998</v>
      </c>
      <c r="E34" s="223">
        <v>12.935791999999999</v>
      </c>
      <c r="F34" s="88">
        <v>4.1008690000000003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>
      <c r="A35" s="209" t="s">
        <v>91</v>
      </c>
      <c r="B35" s="211">
        <v>111.30611160000001</v>
      </c>
      <c r="C35" s="87">
        <v>2.4831449999999999</v>
      </c>
      <c r="D35" s="87">
        <v>111.99213140000001</v>
      </c>
      <c r="E35" s="223">
        <v>2.5105330000000001</v>
      </c>
      <c r="F35" s="88">
        <v>0.61633599999999999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>
      <c r="A36" s="209" t="s">
        <v>229</v>
      </c>
      <c r="B36" s="211">
        <v>136.05302840000002</v>
      </c>
      <c r="C36" s="87">
        <v>3.035228</v>
      </c>
      <c r="D36" s="87">
        <v>137.5908498</v>
      </c>
      <c r="E36" s="223">
        <v>3.084381</v>
      </c>
      <c r="F36" s="88">
        <v>1.1303099999999999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>
      <c r="A37" s="209" t="s">
        <v>230</v>
      </c>
      <c r="B37" s="211">
        <v>24.083902999999999</v>
      </c>
      <c r="C37" s="87">
        <v>0.53729099999999996</v>
      </c>
      <c r="D37" s="87">
        <v>23.305634300000001</v>
      </c>
      <c r="E37" s="223">
        <v>0.52244400000000002</v>
      </c>
      <c r="F37" s="88">
        <v>-3.2314889999999998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>
      <c r="A38" s="209" t="s">
        <v>231</v>
      </c>
      <c r="B38" s="211">
        <v>12.815803299999999</v>
      </c>
      <c r="C38" s="87">
        <v>0.28591</v>
      </c>
      <c r="D38" s="87">
        <v>13.303749900000001</v>
      </c>
      <c r="E38" s="223">
        <v>0.29823100000000002</v>
      </c>
      <c r="F38" s="88">
        <v>3.807382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>
      <c r="A39" s="209" t="s">
        <v>232</v>
      </c>
      <c r="B39" s="211">
        <v>189.13154</v>
      </c>
      <c r="C39" s="87">
        <v>4.2193639999999997</v>
      </c>
      <c r="D39" s="87">
        <v>180.82488649999999</v>
      </c>
      <c r="E39" s="223">
        <v>4.0535600000000001</v>
      </c>
      <c r="F39" s="88">
        <v>-4.3919980000000001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>
      <c r="A40" s="209" t="s">
        <v>49</v>
      </c>
      <c r="B40" s="211">
        <v>814.74121200000002</v>
      </c>
      <c r="C40" s="87">
        <v>18.176185</v>
      </c>
      <c r="D40" s="87">
        <v>816.95269999999994</v>
      </c>
      <c r="E40" s="223">
        <v>18.313668</v>
      </c>
      <c r="F40" s="88">
        <v>0.27143400000000001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>
      <c r="A41" s="209" t="s">
        <v>233</v>
      </c>
      <c r="B41" s="211">
        <v>36.889872699999998</v>
      </c>
      <c r="C41" s="87">
        <v>0.82298199999999999</v>
      </c>
      <c r="D41" s="87">
        <v>37.804519500000005</v>
      </c>
      <c r="E41" s="223">
        <v>0.84746600000000005</v>
      </c>
      <c r="F41" s="88">
        <v>2.4793980000000002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>
      <c r="A42" s="209" t="s">
        <v>234</v>
      </c>
      <c r="B42" s="211">
        <v>458.6581875</v>
      </c>
      <c r="C42" s="87">
        <v>10.232275</v>
      </c>
      <c r="D42" s="87">
        <v>457.60889179999998</v>
      </c>
      <c r="E42" s="223">
        <v>10.258241</v>
      </c>
      <c r="F42" s="88">
        <v>-0.22877500000000001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>
      <c r="A43" s="209" t="s">
        <v>235</v>
      </c>
      <c r="B43" s="211">
        <v>2357.0211509999999</v>
      </c>
      <c r="C43" s="87">
        <v>52.583143</v>
      </c>
      <c r="D43" s="87">
        <v>2518.8037710000003</v>
      </c>
      <c r="E43" s="223">
        <v>56.464146</v>
      </c>
      <c r="F43" s="88">
        <v>6.8638589999999997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>
      <c r="A44" s="209" t="s">
        <v>53</v>
      </c>
      <c r="B44" s="211">
        <v>2045.6388890000001</v>
      </c>
      <c r="C44" s="87">
        <v>45.636468999999998</v>
      </c>
      <c r="D44" s="87">
        <v>1992.912941</v>
      </c>
      <c r="E44" s="223">
        <v>44.675226000000002</v>
      </c>
      <c r="F44" s="88">
        <v>-2.5774810000000001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>
      <c r="A45" s="152"/>
      <c r="B45" s="87"/>
      <c r="C45" s="87"/>
      <c r="D45" s="87"/>
      <c r="E45" s="223"/>
      <c r="F45" s="8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5.95" customHeight="1" thickBot="1">
      <c r="A46" s="282" t="s">
        <v>122</v>
      </c>
      <c r="B46" s="217">
        <v>29686.477694998997</v>
      </c>
      <c r="C46" s="217">
        <v>662.28013899999996</v>
      </c>
      <c r="D46" s="217">
        <v>29295.945963537997</v>
      </c>
      <c r="E46" s="224">
        <v>656.72863700000005</v>
      </c>
      <c r="F46" s="218">
        <v>-1.3155209999999999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s="31" customFormat="1" ht="21" customHeight="1">
      <c r="A47" s="437"/>
      <c r="B47" s="437"/>
      <c r="C47" s="437"/>
      <c r="D47" s="437"/>
      <c r="E47" s="437"/>
      <c r="F47" s="437"/>
    </row>
    <row r="48" spans="1:20" s="31" customFormat="1" ht="14.1" customHeight="1">
      <c r="A48" s="560"/>
      <c r="B48" s="560"/>
      <c r="C48" s="560"/>
      <c r="D48" s="560"/>
      <c r="E48" s="560"/>
      <c r="F48" s="560"/>
    </row>
    <row r="49" spans="1:20" ht="14.1" customHeight="1">
      <c r="A49" s="560" t="s">
        <v>267</v>
      </c>
      <c r="B49" s="56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>
      <c r="A50" s="31"/>
      <c r="B50" s="3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>
      <c r="A51" s="31"/>
      <c r="B51" s="3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>
      <c r="A52" s="31"/>
      <c r="B52" s="3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>
      <c r="A53" s="31"/>
      <c r="B53" s="3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>
      <c r="A54" s="31"/>
      <c r="B54" s="3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>
      <c r="A55" s="31"/>
      <c r="B55" s="3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>
      <c r="A56" s="31"/>
      <c r="B56" s="3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>
      <c r="A57" s="31"/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>
      <c r="A58" s="31"/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>
      <c r="A59" s="31"/>
      <c r="B59" s="3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>
      <c r="A60" s="31"/>
      <c r="B60" s="3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>
      <c r="A61" s="31"/>
      <c r="B61" s="3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>
      <c r="A62" s="31"/>
      <c r="B62" s="3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>
      <c r="A63" s="31"/>
      <c r="B63" s="3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>
      <c r="A64" s="31"/>
      <c r="B64" s="3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>
      <c r="A65" s="31"/>
      <c r="B65" s="3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>
      <c r="A66" s="31"/>
      <c r="B66" s="3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>
      <c r="A67" s="31"/>
      <c r="B67" s="3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>
      <c r="A68" s="31"/>
      <c r="B68" s="3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>
      <c r="A69" s="31"/>
      <c r="B69" s="3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>
      <c r="A70" s="31"/>
      <c r="B70" s="3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>
      <c r="A71" s="31"/>
      <c r="B71" s="3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>
      <c r="A72" s="31"/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0">
      <c r="A73" s="31"/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>
      <c r="A74" s="31"/>
      <c r="B74" s="3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>
      <c r="A75" s="31"/>
      <c r="B75" s="3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1:20">
      <c r="A76" s="31"/>
      <c r="B76" s="3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>
      <c r="A77" s="31"/>
      <c r="B77" s="33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>
      <c r="A78" s="31"/>
      <c r="B78" s="3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>
      <c r="A79" s="31"/>
      <c r="B79" s="33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>
      <c r="A80" s="31"/>
      <c r="B80" s="3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>
      <c r="A81" s="31"/>
      <c r="B81" s="33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>
      <c r="A82" s="31"/>
      <c r="B82" s="3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>
      <c r="A83" s="31"/>
      <c r="B83" s="33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>
      <c r="A84" s="31"/>
      <c r="B84" s="3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>
      <c r="A85" s="31"/>
      <c r="B85" s="3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>
      <c r="A86" s="31"/>
      <c r="B86" s="3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>
      <c r="A87" s="31"/>
      <c r="B87" s="33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>
      <c r="A88" s="31"/>
      <c r="B88" s="33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>
      <c r="A89" s="31"/>
      <c r="B89" s="33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>
      <c r="A90" s="31"/>
      <c r="B90" s="33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>
      <c r="A91" s="31"/>
      <c r="B91" s="33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>
      <c r="A92" s="31"/>
      <c r="B92" s="33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>
      <c r="A93" s="31"/>
      <c r="B93" s="33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>
      <c r="A94" s="31"/>
      <c r="B94" s="33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>
      <c r="A95" s="31"/>
      <c r="B95" s="33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>
      <c r="A96" s="31"/>
      <c r="B96" s="33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>
      <c r="A97" s="31"/>
      <c r="B97" s="33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>
      <c r="A98" s="31"/>
      <c r="B98" s="33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>
      <c r="A99" s="31"/>
      <c r="B99" s="33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>
      <c r="A100" s="31"/>
      <c r="B100" s="33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>
      <c r="A101" s="31"/>
      <c r="B101" s="3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>
      <c r="A102" s="31"/>
      <c r="B102" s="33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>
      <c r="A103" s="31"/>
      <c r="B103" s="33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>
      <c r="A104" s="31"/>
      <c r="B104" s="33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>
      <c r="A105" s="31"/>
      <c r="B105" s="33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>
      <c r="A106" s="31"/>
      <c r="B106" s="33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>
      <c r="A107" s="31"/>
      <c r="B107" s="33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>
      <c r="A108" s="31"/>
      <c r="B108" s="33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>
      <c r="A109" s="31"/>
      <c r="B109" s="33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>
      <c r="A110" s="31"/>
      <c r="B110" s="3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>
      <c r="A111" s="31"/>
      <c r="B111" s="3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>
      <c r="A112" s="31"/>
      <c r="B112" s="33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>
      <c r="A113" s="31"/>
      <c r="B113" s="33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>
      <c r="A114" s="31"/>
      <c r="B114" s="33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>
      <c r="A115" s="31"/>
      <c r="B115" s="33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>
      <c r="A116" s="31"/>
      <c r="B116" s="33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>
      <c r="A117" s="31"/>
      <c r="B117" s="33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>
      <c r="A118" s="31"/>
      <c r="B118" s="33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>
      <c r="A119" s="31"/>
      <c r="B119" s="33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>
      <c r="A120" s="31"/>
      <c r="B120" s="33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>
      <c r="A121" s="31"/>
      <c r="B121" s="33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>
      <c r="A122" s="31"/>
      <c r="B122" s="33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>
      <c r="A123" s="31"/>
      <c r="B123" s="33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>
      <c r="A124" s="31"/>
      <c r="B124" s="33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>
      <c r="A125" s="31"/>
      <c r="B125" s="33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>
      <c r="A126" s="31"/>
      <c r="B126" s="33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>
      <c r="A127" s="31"/>
      <c r="B127" s="33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>
      <c r="A128" s="31"/>
      <c r="B128" s="33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>
      <c r="A129" s="31"/>
      <c r="B129" s="33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>
      <c r="A130" s="31"/>
      <c r="B130" s="33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>
      <c r="A131" s="31"/>
      <c r="B131" s="33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>
      <c r="A132" s="31"/>
      <c r="B132" s="33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>
      <c r="A133" s="31"/>
      <c r="B133" s="33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>
      <c r="A134" s="31"/>
      <c r="B134" s="33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>
      <c r="A135" s="31"/>
      <c r="B135" s="33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>
      <c r="A136" s="31"/>
      <c r="B136" s="33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>
      <c r="A137" s="31"/>
      <c r="B137" s="33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>
      <c r="A138" s="31"/>
      <c r="B138" s="33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>
      <c r="A139" s="31"/>
      <c r="B139" s="33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>
      <c r="A140" s="31"/>
      <c r="B140" s="33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>
      <c r="A141" s="31"/>
      <c r="B141" s="33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>
      <c r="A142" s="31"/>
      <c r="B142" s="33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>
      <c r="A143" s="31"/>
      <c r="B143" s="33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>
      <c r="A144" s="31"/>
      <c r="B144" s="33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>
      <c r="A145" s="31"/>
      <c r="B145" s="33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>
      <c r="A146" s="31"/>
      <c r="B146" s="33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>
      <c r="A147" s="31"/>
      <c r="B147" s="33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>
      <c r="A148" s="31"/>
      <c r="B148" s="33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>
      <c r="A149" s="31"/>
      <c r="B149" s="33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>
      <c r="A150" s="31"/>
      <c r="B150" s="33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>
      <c r="A151" s="31"/>
      <c r="B151" s="33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>
      <c r="A152" s="31"/>
      <c r="B152" s="33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>
      <c r="A153" s="31"/>
      <c r="B153" s="33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>
      <c r="A154" s="31"/>
      <c r="B154" s="33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>
      <c r="A155" s="31"/>
      <c r="B155" s="33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>
      <c r="A156" s="31"/>
      <c r="B156" s="33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>
      <c r="A157" s="31"/>
      <c r="B157" s="33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>
      <c r="A158" s="31"/>
      <c r="B158" s="33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>
      <c r="A159" s="31"/>
      <c r="B159" s="33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>
      <c r="A160" s="31"/>
      <c r="B160" s="33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>
      <c r="A161" s="31"/>
      <c r="B161" s="33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>
      <c r="A162" s="31"/>
      <c r="B162" s="33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>
      <c r="A163" s="31"/>
      <c r="B163" s="33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>
      <c r="A164" s="31"/>
      <c r="B164" s="33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>
      <c r="A165" s="31"/>
      <c r="B165" s="33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>
      <c r="A166" s="31"/>
      <c r="B166" s="33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>
      <c r="A167" s="31"/>
      <c r="B167" s="33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>
      <c r="A168" s="31"/>
      <c r="B168" s="33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>
      <c r="A169" s="31"/>
      <c r="B169" s="33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>
      <c r="A170" s="31"/>
      <c r="B170" s="33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>
      <c r="A171" s="31"/>
      <c r="B171" s="33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>
      <c r="A172" s="31"/>
      <c r="B172" s="33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>
      <c r="A173" s="31"/>
      <c r="B173" s="33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>
      <c r="A174" s="31"/>
      <c r="B174" s="33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>
      <c r="A175" s="31"/>
      <c r="B175" s="33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>
      <c r="A176" s="31"/>
      <c r="B176" s="33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>
      <c r="A177" s="31"/>
      <c r="B177" s="33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>
      <c r="A178" s="31"/>
      <c r="B178" s="33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>
      <c r="A179" s="31"/>
      <c r="B179" s="3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>
      <c r="A180" s="31"/>
      <c r="B180" s="33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>
      <c r="A181" s="31"/>
      <c r="B181" s="33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>
      <c r="A182" s="31"/>
      <c r="B182" s="33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>
      <c r="A183" s="31"/>
      <c r="B183" s="33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>
      <c r="A184" s="31"/>
      <c r="B184" s="33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>
      <c r="A185" s="31"/>
      <c r="B185" s="33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>
      <c r="A186" s="31"/>
      <c r="B186" s="33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>
      <c r="A187" s="31"/>
      <c r="B187" s="33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>
      <c r="A188" s="31"/>
      <c r="B188" s="33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>
      <c r="A189" s="31"/>
      <c r="B189" s="33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>
      <c r="A190" s="31"/>
      <c r="B190" s="33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>
      <c r="A191" s="31"/>
      <c r="B191" s="33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>
      <c r="A192" s="31"/>
      <c r="B192" s="33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>
      <c r="A193" s="31"/>
      <c r="B193" s="33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>
      <c r="A194" s="31"/>
      <c r="B194" s="33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>
      <c r="A195" s="31"/>
      <c r="B195" s="33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>
      <c r="A196" s="31"/>
      <c r="B196" s="33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>
      <c r="A197" s="31"/>
      <c r="B197" s="33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>
      <c r="A198" s="31"/>
      <c r="B198" s="33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>
      <c r="A199" s="31"/>
      <c r="B199" s="33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>
      <c r="A200" s="31"/>
      <c r="B200" s="33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>
      <c r="A201" s="31"/>
      <c r="B201" s="33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>
      <c r="A202" s="31"/>
      <c r="B202" s="33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>
      <c r="A203" s="31"/>
      <c r="B203" s="33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>
      <c r="A204" s="31"/>
      <c r="B204" s="33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>
      <c r="A205" s="31"/>
      <c r="B205" s="33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>
      <c r="A206" s="31"/>
      <c r="B206" s="33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>
      <c r="A207" s="31"/>
      <c r="B207" s="33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>
      <c r="A208" s="31"/>
      <c r="B208" s="33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1:20">
      <c r="A209" s="31"/>
      <c r="B209" s="33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>
      <c r="A210" s="31"/>
      <c r="B210" s="33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>
      <c r="A211" s="31"/>
      <c r="B211" s="33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1:20">
      <c r="A212" s="31"/>
      <c r="B212" s="33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1:20">
      <c r="A213" s="31"/>
      <c r="B213" s="33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1:20">
      <c r="A214" s="31"/>
      <c r="B214" s="33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1:20">
      <c r="A215" s="31"/>
      <c r="B215" s="33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1:20">
      <c r="A216" s="31"/>
      <c r="B216" s="33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1:20">
      <c r="A217" s="31"/>
      <c r="B217" s="33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1:20">
      <c r="A218" s="31"/>
      <c r="B218" s="33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1:20">
      <c r="A219" s="31"/>
      <c r="B219" s="33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1:20">
      <c r="A220" s="31"/>
      <c r="B220" s="33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1:20">
      <c r="A221" s="31"/>
      <c r="B221" s="33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1:20">
      <c r="A222" s="31"/>
      <c r="B222" s="33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0">
      <c r="A223" s="31"/>
      <c r="B223" s="33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1:20">
      <c r="A224" s="31"/>
      <c r="B224" s="33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1:20">
      <c r="A225" s="31"/>
      <c r="B225" s="33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1:20">
      <c r="A226" s="31"/>
      <c r="B226" s="33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1:20">
      <c r="A227" s="31"/>
      <c r="B227" s="33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1:20">
      <c r="A228" s="31"/>
      <c r="B228" s="33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1:20">
      <c r="A229" s="31"/>
      <c r="B229" s="33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1:20">
      <c r="A230" s="31"/>
      <c r="B230" s="33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1:20">
      <c r="A231" s="31"/>
      <c r="B231" s="33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1:20">
      <c r="A232" s="31"/>
      <c r="B232" s="33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1:20">
      <c r="A233" s="31"/>
      <c r="B233" s="33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0">
      <c r="A234" s="31"/>
      <c r="B234" s="33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1:20">
      <c r="A235" s="31"/>
      <c r="B235" s="33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1:20">
      <c r="A236" s="31"/>
      <c r="B236" s="33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1:20">
      <c r="A237" s="31"/>
      <c r="B237" s="33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1:20">
      <c r="A238" s="31"/>
      <c r="B238" s="3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1:20">
      <c r="A239" s="31"/>
      <c r="B239" s="3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1:20">
      <c r="A240" s="31"/>
      <c r="B240" s="3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1:20">
      <c r="A241" s="31"/>
      <c r="B241" s="3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1:20">
      <c r="A242" s="31"/>
      <c r="B242" s="3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1:20">
      <c r="A243" s="31"/>
      <c r="B243" s="3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1:20">
      <c r="A244" s="31"/>
      <c r="B244" s="3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1:20">
      <c r="A245" s="31"/>
      <c r="B245" s="33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1:20">
      <c r="A246" s="31"/>
      <c r="B246" s="33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1:20">
      <c r="A247" s="31"/>
      <c r="B247" s="33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1:20">
      <c r="A248" s="31"/>
      <c r="B248" s="33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1:20">
      <c r="A249" s="31"/>
      <c r="B249" s="33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1:20">
      <c r="A250" s="31"/>
      <c r="B250" s="33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1:20">
      <c r="A251" s="31"/>
      <c r="B251" s="33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1:20">
      <c r="A252" s="31"/>
      <c r="B252" s="33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1:20">
      <c r="A253" s="31"/>
      <c r="B253" s="33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1:20">
      <c r="A254" s="31"/>
      <c r="B254" s="33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1:20">
      <c r="A255" s="31"/>
      <c r="B255" s="33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1:20">
      <c r="A256" s="31"/>
      <c r="B256" s="33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1:20">
      <c r="A257" s="31"/>
      <c r="B257" s="33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1:20">
      <c r="A258" s="31"/>
      <c r="B258" s="33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1:20">
      <c r="A259" s="31"/>
      <c r="B259" s="33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1:20">
      <c r="A260" s="31"/>
      <c r="B260" s="33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1:20">
      <c r="A261" s="31"/>
      <c r="B261" s="33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1:20">
      <c r="A262" s="31"/>
      <c r="B262" s="33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1:20">
      <c r="A263" s="31"/>
      <c r="B263" s="33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1:20">
      <c r="A264" s="31"/>
      <c r="B264" s="33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1:20">
      <c r="A265" s="31"/>
      <c r="B265" s="33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1:20">
      <c r="A266" s="31"/>
      <c r="B266" s="33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1:20">
      <c r="A267" s="31"/>
      <c r="B267" s="33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1:20">
      <c r="A268" s="31"/>
      <c r="B268" s="33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1:20">
      <c r="A269" s="31"/>
      <c r="B269" s="33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1:20">
      <c r="A270" s="31"/>
      <c r="B270" s="33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1:20">
      <c r="A271" s="31"/>
      <c r="B271" s="33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1:20">
      <c r="A272" s="31"/>
      <c r="B272" s="33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1:20">
      <c r="A273" s="31"/>
      <c r="B273" s="33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1:20">
      <c r="A274" s="31"/>
      <c r="B274" s="33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1:20">
      <c r="A275" s="31"/>
      <c r="B275" s="33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>
      <c r="A276" s="31"/>
      <c r="B276" s="33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1:20">
      <c r="A277" s="31"/>
      <c r="B277" s="33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1:20">
      <c r="A278" s="31"/>
      <c r="B278" s="33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1:20">
      <c r="A279" s="31"/>
      <c r="B279" s="33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1:20">
      <c r="A280" s="31"/>
      <c r="B280" s="33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1:20">
      <c r="A281" s="31"/>
      <c r="B281" s="33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1:20">
      <c r="A282" s="31"/>
      <c r="B282" s="33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1:20">
      <c r="A283" s="31"/>
      <c r="B283" s="33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1:20">
      <c r="A284" s="31"/>
      <c r="B284" s="33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1:20">
      <c r="A285" s="31"/>
      <c r="B285" s="33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1:20">
      <c r="A286" s="31"/>
      <c r="B286" s="33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1:20">
      <c r="A287" s="31"/>
      <c r="B287" s="33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1:20">
      <c r="A288" s="31"/>
      <c r="B288" s="33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1:20">
      <c r="A289" s="31"/>
      <c r="B289" s="33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1:20">
      <c r="A290" s="31"/>
      <c r="B290" s="33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1:20">
      <c r="A291" s="31"/>
      <c r="B291" s="33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1:20">
      <c r="A292" s="31"/>
      <c r="B292" s="33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1:20">
      <c r="A293" s="31"/>
      <c r="B293" s="33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1:20">
      <c r="A294" s="31"/>
      <c r="B294" s="33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1:20">
      <c r="A295" s="31"/>
      <c r="B295" s="33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1:20">
      <c r="A296" s="31"/>
      <c r="B296" s="33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1:20">
      <c r="A297" s="31"/>
      <c r="B297" s="33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1:20">
      <c r="A298" s="31"/>
      <c r="B298" s="33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1:20">
      <c r="A299" s="31"/>
      <c r="B299" s="33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1:20">
      <c r="A300" s="31"/>
      <c r="B300" s="33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1:20">
      <c r="A301" s="31"/>
      <c r="B301" s="33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1:20">
      <c r="A302" s="31"/>
      <c r="B302" s="33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1:20">
      <c r="A303" s="31"/>
      <c r="B303" s="33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1:20">
      <c r="A304" s="31"/>
      <c r="B304" s="33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1:20">
      <c r="A305" s="31"/>
      <c r="B305" s="33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1:20">
      <c r="A306" s="31"/>
      <c r="B306" s="33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1:20">
      <c r="A307" s="31"/>
      <c r="B307" s="33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1:20">
      <c r="A308" s="31"/>
      <c r="B308" s="33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1:20">
      <c r="A309" s="31"/>
      <c r="B309" s="33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1:20">
      <c r="A310" s="31"/>
      <c r="B310" s="33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1:20">
      <c r="A311" s="31"/>
      <c r="B311" s="33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1:20">
      <c r="A312" s="31"/>
      <c r="B312" s="33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1:20">
      <c r="A313" s="31"/>
      <c r="B313" s="33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  <row r="314" spans="1:20">
      <c r="A314" s="31"/>
      <c r="B314" s="33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</row>
    <row r="315" spans="1:20">
      <c r="A315" s="31"/>
      <c r="B315" s="33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</row>
    <row r="316" spans="1:20">
      <c r="A316" s="31"/>
      <c r="B316" s="33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</row>
    <row r="317" spans="1:20">
      <c r="A317" s="31"/>
      <c r="B317" s="33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</row>
    <row r="318" spans="1:20">
      <c r="A318" s="31"/>
      <c r="B318" s="33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1:20">
      <c r="A319" s="31"/>
      <c r="B319" s="33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</row>
    <row r="320" spans="1:20">
      <c r="A320" s="31"/>
      <c r="B320" s="33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</row>
    <row r="321" spans="1:20">
      <c r="A321" s="31"/>
      <c r="B321" s="33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</row>
    <row r="322" spans="1:20">
      <c r="A322" s="31"/>
      <c r="B322" s="33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</row>
    <row r="323" spans="1:20">
      <c r="A323" s="31"/>
      <c r="B323" s="33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1:20">
      <c r="A324" s="31"/>
      <c r="B324" s="33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</row>
    <row r="325" spans="1:20">
      <c r="A325" s="31"/>
      <c r="B325" s="33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</row>
    <row r="326" spans="1:20">
      <c r="A326" s="31"/>
      <c r="B326" s="33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</row>
    <row r="327" spans="1:20">
      <c r="A327" s="31"/>
      <c r="B327" s="33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</row>
    <row r="328" spans="1:20">
      <c r="A328" s="31"/>
      <c r="B328" s="33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1:20">
      <c r="A329" s="31"/>
      <c r="B329" s="33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</row>
    <row r="330" spans="1:20">
      <c r="A330" s="31"/>
      <c r="B330" s="33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</row>
    <row r="331" spans="1:20">
      <c r="A331" s="31"/>
      <c r="B331" s="33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</row>
    <row r="332" spans="1:20">
      <c r="A332" s="31"/>
      <c r="B332" s="33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</row>
    <row r="333" spans="1:20">
      <c r="A333" s="31"/>
      <c r="B333" s="33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</row>
    <row r="334" spans="1:20">
      <c r="A334" s="31"/>
      <c r="B334" s="33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1:20">
      <c r="A335" s="31"/>
      <c r="B335" s="33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</row>
    <row r="336" spans="1:20">
      <c r="A336" s="31"/>
      <c r="B336" s="33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</row>
    <row r="337" spans="1:20">
      <c r="A337" s="31"/>
      <c r="B337" s="33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1:20">
      <c r="A338" s="31"/>
      <c r="B338" s="33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</row>
    <row r="339" spans="1:20">
      <c r="A339" s="31"/>
      <c r="B339" s="33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</row>
    <row r="340" spans="1:20">
      <c r="A340" s="31"/>
      <c r="B340" s="33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</row>
    <row r="341" spans="1:20">
      <c r="A341" s="31"/>
      <c r="B341" s="33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</row>
    <row r="342" spans="1:20">
      <c r="A342" s="31"/>
      <c r="B342" s="33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1:20">
      <c r="A343" s="31"/>
      <c r="B343" s="33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1:20">
      <c r="A344" s="31"/>
      <c r="B344" s="33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1:20">
      <c r="A345" s="31"/>
      <c r="B345" s="33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</row>
    <row r="346" spans="1:20">
      <c r="A346" s="31"/>
      <c r="B346" s="33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</row>
    <row r="347" spans="1:20">
      <c r="A347" s="31"/>
      <c r="B347" s="33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</row>
    <row r="348" spans="1:20">
      <c r="A348" s="31"/>
      <c r="B348" s="33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</row>
    <row r="349" spans="1:20">
      <c r="A349" s="31"/>
      <c r="B349" s="33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</row>
    <row r="350" spans="1:20">
      <c r="A350" s="31"/>
      <c r="B350" s="33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</row>
    <row r="351" spans="1:20">
      <c r="A351" s="31"/>
      <c r="B351" s="33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</row>
    <row r="352" spans="1:20">
      <c r="A352" s="31"/>
      <c r="B352" s="33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</row>
    <row r="353" spans="1:20">
      <c r="A353" s="31"/>
      <c r="B353" s="33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</row>
    <row r="354" spans="1:20">
      <c r="A354" s="31"/>
      <c r="B354" s="33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1:20">
      <c r="A355" s="31"/>
      <c r="B355" s="33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1:20">
      <c r="A356" s="31"/>
      <c r="B356" s="33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</row>
    <row r="357" spans="1:20">
      <c r="A357" s="31"/>
      <c r="B357" s="33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</row>
    <row r="358" spans="1:20">
      <c r="A358" s="31"/>
      <c r="B358" s="33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</row>
    <row r="359" spans="1:20">
      <c r="A359" s="31"/>
      <c r="B359" s="33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</row>
    <row r="360" spans="1:20">
      <c r="A360" s="31"/>
      <c r="B360" s="33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</row>
    <row r="361" spans="1:20">
      <c r="A361" s="31"/>
      <c r="B361" s="33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</row>
    <row r="362" spans="1:20">
      <c r="A362" s="31"/>
      <c r="B362" s="33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</row>
    <row r="363" spans="1:20">
      <c r="A363" s="31"/>
      <c r="B363" s="33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</row>
    <row r="364" spans="1:20">
      <c r="A364" s="31"/>
      <c r="B364" s="33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</row>
    <row r="365" spans="1:20">
      <c r="A365" s="31"/>
      <c r="B365" s="33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</row>
    <row r="366" spans="1:20">
      <c r="A366" s="31"/>
      <c r="B366" s="33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1:20">
      <c r="A367" s="31"/>
      <c r="B367" s="33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1:20">
      <c r="A368" s="31"/>
      <c r="B368" s="33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</row>
    <row r="369" spans="1:20">
      <c r="A369" s="31"/>
      <c r="B369" s="33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</row>
    <row r="370" spans="1:20">
      <c r="A370" s="31"/>
      <c r="B370" s="33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</row>
    <row r="371" spans="1:20">
      <c r="A371" s="31"/>
      <c r="B371" s="33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</row>
    <row r="372" spans="1:20">
      <c r="A372" s="31"/>
      <c r="B372" s="33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</row>
    <row r="373" spans="1:20">
      <c r="A373" s="31"/>
      <c r="B373" s="33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4" spans="1:20">
      <c r="A374" s="31"/>
      <c r="B374" s="33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</row>
    <row r="375" spans="1:20">
      <c r="A375" s="31"/>
      <c r="B375" s="33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</row>
    <row r="376" spans="1:20">
      <c r="A376" s="31"/>
      <c r="B376" s="33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</row>
    <row r="377" spans="1:20">
      <c r="A377" s="31"/>
      <c r="B377" s="33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1:20">
      <c r="A378" s="31"/>
      <c r="B378" s="33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1:20">
      <c r="A379" s="31"/>
      <c r="B379" s="33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</row>
    <row r="380" spans="1:20">
      <c r="A380" s="31"/>
      <c r="B380" s="33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</row>
    <row r="381" spans="1:20">
      <c r="A381" s="31"/>
      <c r="B381" s="33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1:20">
      <c r="A382" s="31"/>
      <c r="B382" s="33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</row>
    <row r="383" spans="1:20">
      <c r="A383" s="31"/>
      <c r="B383" s="33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</row>
    <row r="384" spans="1:20">
      <c r="A384" s="31"/>
      <c r="B384" s="33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</row>
    <row r="385" spans="1:20">
      <c r="A385" s="31"/>
      <c r="B385" s="33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</row>
    <row r="386" spans="1:20">
      <c r="A386" s="31"/>
      <c r="B386" s="33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</row>
    <row r="387" spans="1:20">
      <c r="A387" s="31"/>
      <c r="B387" s="33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</row>
    <row r="388" spans="1:20">
      <c r="A388" s="31"/>
      <c r="B388" s="33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</row>
    <row r="389" spans="1:20">
      <c r="A389" s="31"/>
      <c r="B389" s="33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1:20">
      <c r="A390" s="31"/>
      <c r="B390" s="33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1:20">
      <c r="A391" s="31"/>
      <c r="B391" s="33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1:20">
      <c r="A392" s="31"/>
      <c r="B392" s="33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</row>
    <row r="393" spans="1:20">
      <c r="A393" s="31"/>
      <c r="B393" s="33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</row>
    <row r="394" spans="1:20">
      <c r="A394" s="31"/>
      <c r="B394" s="33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</row>
    <row r="395" spans="1:20">
      <c r="A395" s="31"/>
      <c r="B395" s="33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</row>
    <row r="396" spans="1:20">
      <c r="A396" s="31"/>
      <c r="B396" s="33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</row>
    <row r="397" spans="1:20">
      <c r="A397" s="31"/>
      <c r="B397" s="33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</row>
    <row r="398" spans="1:20">
      <c r="A398" s="31"/>
      <c r="B398" s="33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</row>
    <row r="399" spans="1:20">
      <c r="A399" s="31"/>
      <c r="B399" s="33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</row>
    <row r="400" spans="1:20">
      <c r="A400" s="31"/>
      <c r="B400" s="33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</row>
    <row r="401" spans="1:20">
      <c r="A401" s="31"/>
      <c r="B401" s="33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</row>
    <row r="402" spans="1:20">
      <c r="A402" s="31"/>
      <c r="B402" s="33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</row>
    <row r="403" spans="1:20">
      <c r="A403" s="31"/>
      <c r="B403" s="33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1:20">
      <c r="A404" s="31"/>
      <c r="B404" s="33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</row>
    <row r="405" spans="1:20">
      <c r="A405" s="31"/>
      <c r="B405" s="33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</row>
    <row r="406" spans="1:20">
      <c r="A406" s="31"/>
      <c r="B406" s="33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</row>
    <row r="407" spans="1:20">
      <c r="A407" s="31"/>
      <c r="B407" s="33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</row>
    <row r="408" spans="1:20">
      <c r="A408" s="31"/>
      <c r="B408" s="33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</row>
    <row r="409" spans="1:20">
      <c r="A409" s="31"/>
      <c r="B409" s="33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</row>
    <row r="410" spans="1:20">
      <c r="A410" s="31"/>
      <c r="B410" s="33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</row>
    <row r="411" spans="1:20">
      <c r="A411" s="31"/>
      <c r="B411" s="33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</row>
    <row r="412" spans="1:20">
      <c r="A412" s="31"/>
      <c r="B412" s="33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</row>
    <row r="413" spans="1:20">
      <c r="A413" s="31"/>
      <c r="B413" s="33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</row>
    <row r="414" spans="1:20">
      <c r="A414" s="31"/>
      <c r="B414" s="33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</row>
    <row r="415" spans="1:20">
      <c r="A415" s="31"/>
      <c r="B415" s="33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</row>
    <row r="416" spans="1:20">
      <c r="A416" s="31"/>
      <c r="B416" s="33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</row>
    <row r="417" spans="1:20">
      <c r="A417" s="31"/>
      <c r="B417" s="33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</row>
    <row r="418" spans="1:20">
      <c r="A418" s="31"/>
      <c r="B418" s="33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</row>
    <row r="419" spans="1:20">
      <c r="A419" s="31"/>
      <c r="B419" s="33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</row>
    <row r="420" spans="1:20">
      <c r="A420" s="31"/>
      <c r="B420" s="33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</row>
    <row r="421" spans="1:20">
      <c r="A421" s="31"/>
      <c r="B421" s="33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</row>
    <row r="422" spans="1:20">
      <c r="A422" s="31"/>
      <c r="B422" s="33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</row>
    <row r="423" spans="1:20">
      <c r="A423" s="31"/>
      <c r="B423" s="33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</row>
    <row r="424" spans="1:20">
      <c r="A424" s="31"/>
      <c r="B424" s="33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</row>
    <row r="425" spans="1:20">
      <c r="A425" s="31"/>
      <c r="B425" s="33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</row>
    <row r="426" spans="1:20">
      <c r="A426" s="31"/>
      <c r="B426" s="33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</row>
    <row r="427" spans="1:20">
      <c r="A427" s="31"/>
      <c r="B427" s="33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</row>
    <row r="428" spans="1:20">
      <c r="A428" s="31"/>
      <c r="B428" s="33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</row>
    <row r="429" spans="1:20">
      <c r="A429" s="31"/>
      <c r="B429" s="33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</row>
    <row r="430" spans="1:20">
      <c r="A430" s="31"/>
      <c r="B430" s="33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</row>
    <row r="431" spans="1:20">
      <c r="A431" s="31"/>
      <c r="B431" s="33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</row>
    <row r="432" spans="1:20">
      <c r="A432" s="31"/>
      <c r="B432" s="33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</row>
    <row r="433" spans="1:20">
      <c r="A433" s="31"/>
      <c r="B433" s="33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</row>
    <row r="434" spans="1:20">
      <c r="A434" s="31"/>
      <c r="B434" s="33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1:20">
      <c r="A435" s="31"/>
      <c r="B435" s="33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</row>
    <row r="436" spans="1:20">
      <c r="A436" s="31"/>
      <c r="B436" s="33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</row>
    <row r="437" spans="1:20">
      <c r="A437" s="31"/>
      <c r="B437" s="33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</row>
    <row r="438" spans="1:20">
      <c r="A438" s="31"/>
      <c r="B438" s="33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</row>
    <row r="439" spans="1:20">
      <c r="A439" s="31"/>
      <c r="B439" s="33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</row>
    <row r="440" spans="1:20">
      <c r="A440" s="31"/>
      <c r="B440" s="33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</row>
    <row r="441" spans="1:20">
      <c r="A441" s="31"/>
      <c r="B441" s="33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</row>
    <row r="442" spans="1:20">
      <c r="A442" s="31"/>
      <c r="B442" s="33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</row>
    <row r="443" spans="1:20">
      <c r="A443" s="31"/>
      <c r="B443" s="33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</row>
    <row r="444" spans="1:20">
      <c r="A444" s="31"/>
      <c r="B444" s="33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</row>
    <row r="445" spans="1:20">
      <c r="A445" s="31"/>
      <c r="B445" s="33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</row>
    <row r="446" spans="1:20">
      <c r="A446" s="31"/>
      <c r="B446" s="3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</row>
    <row r="447" spans="1:20">
      <c r="A447" s="31"/>
      <c r="B447" s="33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</row>
    <row r="448" spans="1:20">
      <c r="A448" s="31"/>
      <c r="B448" s="33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1:20">
      <c r="A449" s="31"/>
      <c r="B449" s="33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</row>
    <row r="450" spans="1:20">
      <c r="A450" s="31"/>
      <c r="B450" s="33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1:20">
      <c r="A451" s="31"/>
      <c r="B451" s="33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</row>
    <row r="452" spans="1:20">
      <c r="A452" s="31"/>
      <c r="B452" s="33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</row>
    <row r="453" spans="1:20">
      <c r="A453" s="31"/>
      <c r="B453" s="3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1:20">
      <c r="A454" s="31"/>
      <c r="B454" s="3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1:20">
      <c r="A455" s="31"/>
      <c r="B455" s="33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1:20">
      <c r="A456" s="31"/>
      <c r="B456" s="3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1:20">
      <c r="A457" s="31"/>
      <c r="B457" s="3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1:20">
      <c r="A458" s="31"/>
      <c r="B458" s="33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</row>
    <row r="459" spans="1:20">
      <c r="A459" s="31"/>
      <c r="B459" s="33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1:20">
      <c r="A460" s="31"/>
      <c r="B460" s="3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1:20">
      <c r="A461" s="31"/>
      <c r="B461" s="33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1:20">
      <c r="A462" s="31"/>
      <c r="B462" s="33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1:20">
      <c r="A463" s="31"/>
      <c r="B463" s="33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</row>
    <row r="464" spans="1:20">
      <c r="A464" s="31"/>
      <c r="B464" s="33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1:20">
      <c r="A465" s="31"/>
      <c r="B465" s="3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1:20">
      <c r="A466" s="31"/>
      <c r="B466" s="33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</row>
    <row r="467" spans="1:20">
      <c r="A467" s="31"/>
      <c r="B467" s="33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</row>
    <row r="468" spans="1:20">
      <c r="A468" s="31"/>
      <c r="B468" s="3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</row>
    <row r="469" spans="1:20">
      <c r="A469" s="31"/>
      <c r="B469" s="3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</row>
    <row r="470" spans="1:20">
      <c r="A470" s="31"/>
      <c r="B470" s="3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1:20">
      <c r="A471" s="31"/>
      <c r="B471" s="33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1:20">
      <c r="A472" s="31"/>
      <c r="B472" s="3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1:20">
      <c r="A473" s="31"/>
      <c r="B473" s="33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</row>
    <row r="474" spans="1:20">
      <c r="A474" s="31"/>
      <c r="B474" s="33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1:20">
      <c r="A475" s="31"/>
      <c r="B475" s="3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1:20">
      <c r="A476" s="31"/>
      <c r="B476" s="3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1:20">
      <c r="A477" s="31"/>
      <c r="B477" s="3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1:20">
      <c r="A478" s="31"/>
      <c r="B478" s="3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1:20">
      <c r="A479" s="31"/>
      <c r="B479" s="3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1:20">
      <c r="A480" s="31"/>
      <c r="B480" s="3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1:20">
      <c r="A481" s="31"/>
      <c r="B481" s="33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1:20">
      <c r="A482" s="31"/>
      <c r="B482" s="3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1:20">
      <c r="A483" s="31"/>
      <c r="B483" s="3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</row>
    <row r="484" spans="1:20">
      <c r="A484" s="31"/>
      <c r="B484" s="3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1:20">
      <c r="A485" s="31"/>
      <c r="B485" s="3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1:20">
      <c r="A486" s="31"/>
      <c r="B486" s="3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1:20">
      <c r="A487" s="31"/>
      <c r="B487" s="3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1:20">
      <c r="A488" s="31"/>
      <c r="B488" s="3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</row>
    <row r="489" spans="1:20">
      <c r="A489" s="31"/>
      <c r="B489" s="3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</row>
    <row r="490" spans="1:20">
      <c r="A490" s="31"/>
      <c r="B490" s="33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</row>
    <row r="491" spans="1:20">
      <c r="A491" s="31"/>
      <c r="B491" s="33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</row>
    <row r="492" spans="1:20">
      <c r="A492" s="31"/>
      <c r="B492" s="33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</row>
    <row r="493" spans="1:20">
      <c r="A493" s="31"/>
      <c r="B493" s="3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</row>
    <row r="494" spans="1:20">
      <c r="A494" s="31"/>
      <c r="B494" s="33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</row>
    <row r="495" spans="1:20">
      <c r="A495" s="31"/>
      <c r="B495" s="33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</row>
    <row r="496" spans="1:20">
      <c r="A496" s="31"/>
      <c r="B496" s="33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</row>
    <row r="497" spans="1:20">
      <c r="A497" s="31"/>
      <c r="B497" s="33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</row>
    <row r="498" spans="1:20">
      <c r="A498" s="31"/>
      <c r="B498" s="33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</row>
    <row r="499" spans="1:20">
      <c r="A499" s="31"/>
      <c r="B499" s="33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</row>
    <row r="500" spans="1:20">
      <c r="A500" s="31"/>
      <c r="B500" s="33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</row>
    <row r="501" spans="1:20">
      <c r="A501" s="31"/>
      <c r="B501" s="33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</row>
    <row r="502" spans="1:20">
      <c r="A502" s="31"/>
      <c r="B502" s="33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</row>
    <row r="503" spans="1:20">
      <c r="A503" s="31"/>
      <c r="B503" s="33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</row>
    <row r="504" spans="1:20">
      <c r="A504" s="31"/>
      <c r="B504" s="33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</row>
    <row r="505" spans="1:20">
      <c r="A505" s="31"/>
      <c r="B505" s="33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</row>
    <row r="506" spans="1:20">
      <c r="A506" s="31"/>
      <c r="B506" s="33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</row>
    <row r="507" spans="1:20">
      <c r="A507" s="31"/>
      <c r="B507" s="33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</row>
    <row r="508" spans="1:20">
      <c r="A508" s="31"/>
      <c r="B508" s="33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</row>
    <row r="509" spans="1:20">
      <c r="A509" s="31"/>
      <c r="B509" s="33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</row>
    <row r="510" spans="1:20">
      <c r="A510" s="31"/>
      <c r="B510" s="33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1:20">
      <c r="A511" s="31"/>
      <c r="B511" s="33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</row>
    <row r="512" spans="1:20">
      <c r="A512" s="31"/>
      <c r="B512" s="33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</row>
    <row r="513" spans="1:20">
      <c r="A513" s="31"/>
      <c r="B513" s="33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</row>
    <row r="514" spans="1:20">
      <c r="A514" s="31"/>
      <c r="B514" s="33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</row>
    <row r="515" spans="1:20">
      <c r="A515" s="31"/>
      <c r="B515" s="33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</row>
    <row r="516" spans="1:20">
      <c r="A516" s="31"/>
      <c r="B516" s="33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</row>
    <row r="517" spans="1:20">
      <c r="A517" s="31"/>
      <c r="B517" s="33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1:20">
      <c r="A518" s="31"/>
      <c r="B518" s="33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1:20">
      <c r="A519" s="31"/>
      <c r="B519" s="33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1:20">
      <c r="A520" s="31"/>
      <c r="B520" s="33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1:20">
      <c r="A521" s="31"/>
      <c r="B521" s="33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1:20">
      <c r="A522" s="31"/>
      <c r="B522" s="33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1:20">
      <c r="A523" s="31"/>
      <c r="B523" s="33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1:20">
      <c r="A524" s="31"/>
      <c r="B524" s="33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1:20">
      <c r="A525" s="31"/>
      <c r="B525" s="33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</row>
    <row r="526" spans="1:20">
      <c r="A526" s="31"/>
      <c r="B526" s="33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</row>
    <row r="527" spans="1:20">
      <c r="A527" s="31"/>
      <c r="B527" s="33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</row>
    <row r="528" spans="1:20">
      <c r="A528" s="31"/>
      <c r="B528" s="33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</row>
    <row r="529" spans="1:20">
      <c r="A529" s="31"/>
      <c r="B529" s="33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</row>
    <row r="530" spans="1:20">
      <c r="A530" s="31"/>
      <c r="B530" s="33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</row>
    <row r="531" spans="1:20">
      <c r="A531" s="31"/>
      <c r="B531" s="33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</row>
    <row r="532" spans="1:20">
      <c r="A532" s="31"/>
      <c r="B532" s="33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</row>
    <row r="533" spans="1:20">
      <c r="A533" s="31"/>
      <c r="B533" s="33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</row>
    <row r="534" spans="1:20">
      <c r="A534" s="31"/>
      <c r="B534" s="33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</row>
    <row r="535" spans="1:20">
      <c r="A535" s="31"/>
      <c r="B535" s="33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</row>
    <row r="536" spans="1:20">
      <c r="A536" s="31"/>
      <c r="B536" s="33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</row>
    <row r="537" spans="1:20">
      <c r="A537" s="31"/>
      <c r="B537" s="33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</row>
    <row r="538" spans="1:20">
      <c r="A538" s="31"/>
      <c r="B538" s="33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</row>
    <row r="539" spans="1:20">
      <c r="A539" s="31"/>
      <c r="B539" s="33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</row>
    <row r="540" spans="1:20">
      <c r="A540" s="31"/>
      <c r="B540" s="33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1:20">
      <c r="A541" s="31"/>
      <c r="B541" s="33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</row>
    <row r="542" spans="1:20">
      <c r="A542" s="31"/>
      <c r="B542" s="33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</row>
    <row r="543" spans="1:20">
      <c r="A543" s="31"/>
      <c r="B543" s="33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</row>
    <row r="544" spans="1:20">
      <c r="A544" s="31"/>
      <c r="B544" s="33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</row>
    <row r="545" spans="1:20">
      <c r="A545" s="31"/>
      <c r="B545" s="33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</row>
    <row r="546" spans="1:20">
      <c r="A546" s="31"/>
      <c r="B546" s="33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</row>
    <row r="547" spans="1:20">
      <c r="A547" s="31"/>
      <c r="B547" s="33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</row>
    <row r="548" spans="1:20">
      <c r="A548" s="31"/>
      <c r="B548" s="33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</row>
    <row r="549" spans="1:20">
      <c r="A549" s="31"/>
      <c r="B549" s="33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</row>
    <row r="550" spans="1:20">
      <c r="A550" s="31"/>
      <c r="B550" s="33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</row>
    <row r="551" spans="1:20">
      <c r="A551" s="31"/>
      <c r="B551" s="33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</row>
    <row r="552" spans="1:20">
      <c r="A552" s="31"/>
      <c r="B552" s="33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</row>
    <row r="553" spans="1:20">
      <c r="A553" s="31"/>
      <c r="B553" s="33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</row>
    <row r="554" spans="1:20">
      <c r="A554" s="31"/>
      <c r="B554" s="33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</row>
    <row r="555" spans="1:20">
      <c r="A555" s="31"/>
      <c r="B555" s="33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</row>
    <row r="556" spans="1:20">
      <c r="A556" s="31"/>
      <c r="B556" s="33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</row>
    <row r="557" spans="1:20">
      <c r="A557" s="31"/>
      <c r="B557" s="33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</row>
    <row r="558" spans="1:20">
      <c r="A558" s="31"/>
      <c r="B558" s="33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</row>
    <row r="559" spans="1:20">
      <c r="A559" s="31"/>
      <c r="B559" s="33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</row>
    <row r="560" spans="1:20">
      <c r="A560" s="31"/>
      <c r="B560" s="33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</row>
    <row r="561" spans="1:20">
      <c r="A561" s="31"/>
      <c r="B561" s="33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</row>
    <row r="562" spans="1:20">
      <c r="A562" s="31"/>
      <c r="B562" s="33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</row>
    <row r="563" spans="1:20">
      <c r="A563" s="31"/>
      <c r="B563" s="33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</row>
    <row r="564" spans="1:20">
      <c r="A564" s="31"/>
      <c r="B564" s="33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</row>
    <row r="565" spans="1:20">
      <c r="A565" s="31"/>
      <c r="B565" s="33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</row>
    <row r="566" spans="1:20">
      <c r="A566" s="31"/>
      <c r="B566" s="33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</row>
    <row r="567" spans="1:20">
      <c r="A567" s="31"/>
      <c r="B567" s="33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</row>
    <row r="568" spans="1:20">
      <c r="A568" s="31"/>
      <c r="B568" s="33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</row>
    <row r="569" spans="1:20">
      <c r="A569" s="31"/>
      <c r="B569" s="33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</row>
    <row r="570" spans="1:20">
      <c r="A570" s="31"/>
      <c r="B570" s="33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</row>
    <row r="571" spans="1:20">
      <c r="A571" s="31"/>
      <c r="B571" s="33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</row>
    <row r="572" spans="1:20">
      <c r="A572" s="31"/>
      <c r="B572" s="33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</row>
    <row r="573" spans="1:20">
      <c r="A573" s="31"/>
      <c r="B573" s="33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</row>
    <row r="574" spans="1:20">
      <c r="A574" s="31"/>
      <c r="B574" s="33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</row>
    <row r="575" spans="1:20">
      <c r="A575" s="31"/>
      <c r="B575" s="33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</row>
    <row r="576" spans="1:20">
      <c r="A576" s="31"/>
      <c r="B576" s="33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</row>
    <row r="577" spans="1:20">
      <c r="A577" s="31"/>
      <c r="B577" s="33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</row>
    <row r="578" spans="1:20">
      <c r="A578" s="31"/>
      <c r="B578" s="33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</row>
    <row r="579" spans="1:20">
      <c r="A579" s="31"/>
      <c r="B579" s="33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</row>
    <row r="580" spans="1:20">
      <c r="A580" s="31"/>
      <c r="B580" s="33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</row>
    <row r="581" spans="1:20">
      <c r="A581" s="31"/>
      <c r="B581" s="33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</row>
    <row r="582" spans="1:20">
      <c r="A582" s="31"/>
      <c r="B582" s="33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</row>
    <row r="583" spans="1:20">
      <c r="A583" s="31"/>
      <c r="B583" s="33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</row>
    <row r="584" spans="1:20">
      <c r="A584" s="31"/>
      <c r="B584" s="33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</row>
    <row r="585" spans="1:20">
      <c r="A585" s="31"/>
      <c r="B585" s="33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</row>
    <row r="586" spans="1:20">
      <c r="A586" s="31"/>
      <c r="B586" s="33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</row>
    <row r="587" spans="1:20">
      <c r="A587" s="31"/>
      <c r="B587" s="33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</row>
    <row r="588" spans="1:20">
      <c r="A588" s="31"/>
      <c r="B588" s="33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</row>
    <row r="589" spans="1:20">
      <c r="A589" s="31"/>
      <c r="B589" s="33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</row>
    <row r="590" spans="1:20">
      <c r="A590" s="31"/>
      <c r="B590" s="33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</row>
    <row r="591" spans="1:20">
      <c r="A591" s="31"/>
      <c r="B591" s="33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</row>
    <row r="592" spans="1:20">
      <c r="A592" s="31"/>
      <c r="B592" s="33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>
      <c r="A593" s="31"/>
      <c r="B593" s="33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1:20">
      <c r="A594" s="31"/>
      <c r="B594" s="33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</row>
    <row r="595" spans="1:20">
      <c r="A595" s="31"/>
      <c r="B595" s="33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</row>
    <row r="596" spans="1:20">
      <c r="A596" s="31"/>
      <c r="B596" s="33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</row>
    <row r="597" spans="1:20">
      <c r="A597" s="31"/>
      <c r="B597" s="33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</row>
    <row r="598" spans="1:20">
      <c r="A598" s="31"/>
      <c r="B598" s="33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</row>
    <row r="599" spans="1:20">
      <c r="A599" s="31"/>
      <c r="B599" s="33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</row>
    <row r="600" spans="1:20">
      <c r="A600" s="31"/>
      <c r="B600" s="33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1:20">
      <c r="A601" s="31"/>
      <c r="B601" s="33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</row>
    <row r="602" spans="1:20">
      <c r="A602" s="31"/>
      <c r="B602" s="33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</row>
    <row r="603" spans="1:20">
      <c r="A603" s="31"/>
      <c r="B603" s="33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</row>
    <row r="604" spans="1:20">
      <c r="A604" s="31"/>
      <c r="B604" s="33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1:20">
      <c r="A605" s="31"/>
      <c r="B605" s="33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</row>
    <row r="606" spans="1:20">
      <c r="A606" s="31"/>
      <c r="B606" s="33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</row>
    <row r="607" spans="1:20">
      <c r="A607" s="31"/>
      <c r="B607" s="33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</row>
    <row r="608" spans="1:20">
      <c r="A608" s="31"/>
      <c r="B608" s="33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</row>
    <row r="609" spans="1:20">
      <c r="A609" s="31"/>
      <c r="B609" s="33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</row>
    <row r="610" spans="1:20">
      <c r="A610" s="31"/>
      <c r="B610" s="33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</row>
    <row r="611" spans="1:20">
      <c r="A611" s="31"/>
      <c r="B611" s="33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</row>
    <row r="612" spans="1:20">
      <c r="A612" s="31"/>
      <c r="B612" s="33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</row>
    <row r="613" spans="1:20">
      <c r="A613" s="31"/>
      <c r="B613" s="33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</row>
    <row r="614" spans="1:20">
      <c r="A614" s="31"/>
      <c r="B614" s="33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</row>
    <row r="615" spans="1:20">
      <c r="A615" s="31"/>
      <c r="B615" s="33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</row>
    <row r="616" spans="1:20">
      <c r="A616" s="31"/>
      <c r="B616" s="33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</row>
    <row r="617" spans="1:20">
      <c r="A617" s="31"/>
      <c r="B617" s="33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</row>
    <row r="618" spans="1:20">
      <c r="A618" s="31"/>
      <c r="B618" s="33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</row>
    <row r="619" spans="1:20">
      <c r="A619" s="31"/>
      <c r="B619" s="33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</row>
  </sheetData>
  <mergeCells count="10">
    <mergeCell ref="A49:B49"/>
    <mergeCell ref="A3:F3"/>
    <mergeCell ref="A1:F1"/>
    <mergeCell ref="F5:F7"/>
    <mergeCell ref="B6:B7"/>
    <mergeCell ref="D6:D7"/>
    <mergeCell ref="B5:C5"/>
    <mergeCell ref="D5:E5"/>
    <mergeCell ref="A47:F47"/>
    <mergeCell ref="A48:F4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showGridLines="0" view="pageBreakPreview" topLeftCell="B1" zoomScale="75" zoomScaleNormal="75" zoomScaleSheetLayoutView="75" workbookViewId="0">
      <selection activeCell="C19" sqref="C19"/>
    </sheetView>
  </sheetViews>
  <sheetFormatPr baseColWidth="10" defaultRowHeight="12.75"/>
  <cols>
    <col min="1" max="1" width="40.140625" style="306" customWidth="1"/>
    <col min="2" max="13" width="15.7109375" style="306" customWidth="1"/>
    <col min="14" max="18" width="8.5703125" style="306" customWidth="1"/>
    <col min="19" max="16384" width="11.42578125" style="306"/>
  </cols>
  <sheetData>
    <row r="1" spans="1:22" s="296" customFormat="1" ht="18">
      <c r="A1" s="566" t="s">
        <v>116</v>
      </c>
      <c r="B1" s="566"/>
      <c r="C1" s="566"/>
      <c r="D1" s="566"/>
      <c r="E1" s="566"/>
      <c r="F1" s="566"/>
      <c r="G1" s="566"/>
      <c r="H1" s="566"/>
      <c r="I1" s="566"/>
    </row>
    <row r="2" spans="1:22" ht="12.75" customHeight="1">
      <c r="A2" s="305"/>
      <c r="B2" s="305"/>
      <c r="C2" s="305"/>
      <c r="D2" s="305"/>
      <c r="E2" s="305"/>
      <c r="F2" s="305"/>
      <c r="G2" s="305"/>
      <c r="H2" s="305"/>
      <c r="I2" s="305"/>
    </row>
    <row r="3" spans="1:22" ht="15" customHeight="1">
      <c r="A3" s="567" t="s">
        <v>286</v>
      </c>
      <c r="B3" s="567"/>
      <c r="C3" s="567"/>
      <c r="D3" s="567"/>
      <c r="E3" s="567"/>
      <c r="F3" s="567"/>
      <c r="G3" s="567"/>
      <c r="H3" s="567"/>
      <c r="I3" s="567"/>
    </row>
    <row r="4" spans="1:22" ht="13.5" customHeight="1" thickBot="1">
      <c r="A4" s="568"/>
      <c r="B4" s="568"/>
      <c r="C4" s="568"/>
      <c r="D4" s="568"/>
      <c r="E4" s="568"/>
      <c r="F4" s="568"/>
      <c r="G4" s="568"/>
      <c r="H4" s="568"/>
      <c r="I4" s="568"/>
    </row>
    <row r="5" spans="1:22" s="308" customFormat="1" ht="33" customHeight="1">
      <c r="A5" s="307"/>
      <c r="B5" s="569" t="s">
        <v>73</v>
      </c>
      <c r="C5" s="570"/>
      <c r="D5" s="570"/>
      <c r="E5" s="570"/>
      <c r="F5" s="570"/>
      <c r="G5" s="570"/>
      <c r="H5" s="570"/>
      <c r="I5" s="570"/>
    </row>
    <row r="6" spans="1:22" s="308" customFormat="1" ht="33" customHeight="1">
      <c r="A6" s="309" t="s">
        <v>51</v>
      </c>
      <c r="B6" s="571" t="s">
        <v>76</v>
      </c>
      <c r="C6" s="572"/>
      <c r="D6" s="571" t="s">
        <v>308</v>
      </c>
      <c r="E6" s="572"/>
      <c r="F6" s="571" t="s">
        <v>75</v>
      </c>
      <c r="G6" s="572"/>
      <c r="H6" s="571" t="s">
        <v>309</v>
      </c>
      <c r="I6" s="573"/>
    </row>
    <row r="7" spans="1:22" s="308" customFormat="1" ht="33" customHeight="1" thickBot="1">
      <c r="A7" s="310"/>
      <c r="B7" s="311">
        <v>2014</v>
      </c>
      <c r="C7" s="311">
        <v>2015</v>
      </c>
      <c r="D7" s="311">
        <v>2014</v>
      </c>
      <c r="E7" s="311">
        <v>2015</v>
      </c>
      <c r="F7" s="311">
        <v>2014</v>
      </c>
      <c r="G7" s="311">
        <v>2015</v>
      </c>
      <c r="H7" s="311">
        <v>2013</v>
      </c>
      <c r="I7" s="312">
        <v>2014</v>
      </c>
    </row>
    <row r="8" spans="1:22" ht="22.5" customHeight="1">
      <c r="A8" s="313" t="s">
        <v>217</v>
      </c>
      <c r="B8" s="314">
        <v>14.655894999999999</v>
      </c>
      <c r="C8" s="314">
        <v>13.626332</v>
      </c>
      <c r="D8" s="314">
        <v>39.993614000000001</v>
      </c>
      <c r="E8" s="314">
        <v>40.604143999999998</v>
      </c>
      <c r="F8" s="314">
        <v>9.2727409999999999</v>
      </c>
      <c r="G8" s="314">
        <v>9.2909830000000007</v>
      </c>
      <c r="H8" s="314">
        <v>11.454098</v>
      </c>
      <c r="I8" s="315">
        <v>11.506887000000001</v>
      </c>
    </row>
    <row r="9" spans="1:22">
      <c r="A9" s="316" t="s">
        <v>218</v>
      </c>
      <c r="B9" s="317">
        <v>30.104576999999999</v>
      </c>
      <c r="C9" s="317">
        <v>28.613105999999998</v>
      </c>
      <c r="D9" s="317">
        <v>40.874929999999999</v>
      </c>
      <c r="E9" s="317">
        <v>41.666801</v>
      </c>
      <c r="F9" s="317">
        <v>12.282788</v>
      </c>
      <c r="G9" s="317">
        <v>12.19876</v>
      </c>
      <c r="H9" s="317">
        <v>7.1891850000000002</v>
      </c>
      <c r="I9" s="318">
        <v>8.0241699999999998</v>
      </c>
      <c r="O9" s="319"/>
      <c r="P9" s="319"/>
      <c r="Q9" s="319"/>
      <c r="R9" s="319"/>
      <c r="S9" s="319"/>
      <c r="T9" s="319"/>
      <c r="U9" s="319"/>
      <c r="V9" s="319"/>
    </row>
    <row r="10" spans="1:22">
      <c r="A10" s="316" t="s">
        <v>55</v>
      </c>
      <c r="B10" s="317">
        <v>30.489798</v>
      </c>
      <c r="C10" s="317">
        <v>29.039370999999999</v>
      </c>
      <c r="D10" s="317">
        <v>45.206102999999999</v>
      </c>
      <c r="E10" s="317">
        <v>46.286929000000001</v>
      </c>
      <c r="F10" s="317">
        <v>13.132709999999999</v>
      </c>
      <c r="G10" s="317">
        <v>12.585412</v>
      </c>
      <c r="H10" s="317">
        <v>6.6494819999999999</v>
      </c>
      <c r="I10" s="318">
        <v>7.5309220000000003</v>
      </c>
      <c r="O10" s="319"/>
      <c r="P10" s="319"/>
      <c r="Q10" s="319"/>
      <c r="R10" s="319"/>
      <c r="S10" s="319"/>
      <c r="T10" s="319"/>
      <c r="U10" s="319"/>
      <c r="V10" s="319"/>
    </row>
    <row r="11" spans="1:22">
      <c r="A11" s="316" t="s">
        <v>39</v>
      </c>
      <c r="B11" s="317">
        <v>1.9114770000000001</v>
      </c>
      <c r="C11" s="317">
        <v>1.88367</v>
      </c>
      <c r="D11" s="317">
        <v>52.309404000000001</v>
      </c>
      <c r="E11" s="317">
        <v>54.044367000000001</v>
      </c>
      <c r="F11" s="317">
        <v>20.918558999999998</v>
      </c>
      <c r="G11" s="317">
        <v>19.295552000000001</v>
      </c>
      <c r="H11" s="317">
        <v>19.000681</v>
      </c>
      <c r="I11" s="318">
        <v>18.684989999999999</v>
      </c>
      <c r="O11" s="319"/>
      <c r="P11" s="319"/>
      <c r="Q11" s="319"/>
      <c r="R11" s="319"/>
      <c r="S11" s="319"/>
      <c r="T11" s="319"/>
      <c r="U11" s="319"/>
      <c r="V11" s="319"/>
    </row>
    <row r="12" spans="1:22">
      <c r="A12" s="316" t="s">
        <v>90</v>
      </c>
      <c r="B12" s="317">
        <v>29.712813000000001</v>
      </c>
      <c r="C12" s="317">
        <v>29.530542000000001</v>
      </c>
      <c r="D12" s="317">
        <v>25.916058</v>
      </c>
      <c r="E12" s="317">
        <v>28.787068999999999</v>
      </c>
      <c r="F12" s="317">
        <v>23.619852999999999</v>
      </c>
      <c r="G12" s="317">
        <v>20.447006999999999</v>
      </c>
      <c r="H12" s="317">
        <v>10.478866999999999</v>
      </c>
      <c r="I12" s="318">
        <v>10.327303000000001</v>
      </c>
      <c r="O12" s="319"/>
      <c r="P12" s="319"/>
      <c r="Q12" s="319"/>
      <c r="R12" s="319"/>
      <c r="S12" s="319"/>
      <c r="T12" s="319"/>
      <c r="U12" s="319"/>
      <c r="V12" s="319"/>
    </row>
    <row r="13" spans="1:22">
      <c r="A13" s="316" t="s">
        <v>40</v>
      </c>
      <c r="B13" s="317">
        <v>4.5019479999999996</v>
      </c>
      <c r="C13" s="317">
        <v>4.1012589999999998</v>
      </c>
      <c r="D13" s="317">
        <v>53.837735000000002</v>
      </c>
      <c r="E13" s="317">
        <v>54.280569999999997</v>
      </c>
      <c r="F13" s="317">
        <v>17.094239000000002</v>
      </c>
      <c r="G13" s="317">
        <v>17.175172</v>
      </c>
      <c r="H13" s="317">
        <v>19.402850999999998</v>
      </c>
      <c r="I13" s="318">
        <v>19.473215</v>
      </c>
      <c r="O13" s="319"/>
      <c r="P13" s="319"/>
      <c r="Q13" s="319"/>
      <c r="R13" s="319"/>
      <c r="S13" s="319"/>
      <c r="T13" s="319"/>
      <c r="U13" s="319"/>
      <c r="V13" s="319"/>
    </row>
    <row r="14" spans="1:22">
      <c r="A14" s="316" t="s">
        <v>41</v>
      </c>
      <c r="B14" s="317">
        <v>43.421134000000002</v>
      </c>
      <c r="C14" s="317">
        <v>42.656053999999997</v>
      </c>
      <c r="D14" s="317">
        <v>33.603119</v>
      </c>
      <c r="E14" s="317">
        <v>33.746406</v>
      </c>
      <c r="F14" s="317">
        <v>7.6022530000000001</v>
      </c>
      <c r="G14" s="317">
        <v>7.5470990000000002</v>
      </c>
      <c r="H14" s="317">
        <v>9.1037809999999997</v>
      </c>
      <c r="I14" s="318">
        <v>9.5389700000000008</v>
      </c>
      <c r="O14" s="319"/>
      <c r="P14" s="319"/>
      <c r="Q14" s="319"/>
      <c r="R14" s="319"/>
      <c r="S14" s="319"/>
      <c r="T14" s="319"/>
      <c r="U14" s="319"/>
      <c r="V14" s="319"/>
    </row>
    <row r="15" spans="1:22">
      <c r="A15" s="316" t="s">
        <v>219</v>
      </c>
      <c r="B15" s="317">
        <v>10.587906</v>
      </c>
      <c r="C15" s="317">
        <v>10.41107</v>
      </c>
      <c r="D15" s="317">
        <v>48.307335000000002</v>
      </c>
      <c r="E15" s="317">
        <v>48.314843000000003</v>
      </c>
      <c r="F15" s="317">
        <v>18.705570999999999</v>
      </c>
      <c r="G15" s="317">
        <v>18.055478999999998</v>
      </c>
      <c r="H15" s="317">
        <v>17.206406999999999</v>
      </c>
      <c r="I15" s="318">
        <v>17.832709000000001</v>
      </c>
      <c r="O15" s="319"/>
      <c r="P15" s="319"/>
      <c r="Q15" s="319"/>
      <c r="R15" s="319"/>
      <c r="S15" s="319"/>
      <c r="T15" s="319"/>
      <c r="U15" s="319"/>
      <c r="V15" s="319"/>
    </row>
    <row r="16" spans="1:22">
      <c r="A16" s="316" t="s">
        <v>220</v>
      </c>
      <c r="B16" s="317">
        <v>1.422757</v>
      </c>
      <c r="C16" s="317">
        <v>1.503512</v>
      </c>
      <c r="D16" s="317">
        <v>48.874330999999998</v>
      </c>
      <c r="E16" s="317">
        <v>49.161307000000001</v>
      </c>
      <c r="F16" s="317">
        <v>23.514657</v>
      </c>
      <c r="G16" s="317">
        <v>22.966099</v>
      </c>
      <c r="H16" s="317">
        <v>20.398496999999999</v>
      </c>
      <c r="I16" s="318">
        <v>20.954453000000001</v>
      </c>
      <c r="O16" s="319"/>
      <c r="P16" s="319"/>
      <c r="Q16" s="319"/>
      <c r="R16" s="319"/>
      <c r="S16" s="319"/>
      <c r="T16" s="319"/>
      <c r="U16" s="319"/>
      <c r="V16" s="319"/>
    </row>
    <row r="17" spans="1:22">
      <c r="A17" s="316" t="s">
        <v>221</v>
      </c>
      <c r="B17" s="317">
        <v>2.6259610000000002</v>
      </c>
      <c r="C17" s="317">
        <v>2.503638</v>
      </c>
      <c r="D17" s="317">
        <v>46.993651</v>
      </c>
      <c r="E17" s="317">
        <v>47.085754000000001</v>
      </c>
      <c r="F17" s="317">
        <v>21.803139999999999</v>
      </c>
      <c r="G17" s="317">
        <v>21.617632</v>
      </c>
      <c r="H17" s="317">
        <v>12.985225</v>
      </c>
      <c r="I17" s="318">
        <v>13.882633999999999</v>
      </c>
      <c r="O17" s="319"/>
      <c r="P17" s="319"/>
      <c r="Q17" s="319"/>
      <c r="R17" s="319"/>
      <c r="S17" s="319"/>
      <c r="T17" s="319"/>
      <c r="U17" s="319"/>
      <c r="V17" s="319"/>
    </row>
    <row r="18" spans="1:22">
      <c r="A18" s="316" t="s">
        <v>42</v>
      </c>
      <c r="B18" s="317">
        <v>3.2664059999999999</v>
      </c>
      <c r="C18" s="317">
        <v>3.2403749999999998</v>
      </c>
      <c r="D18" s="317">
        <v>53.456947999999997</v>
      </c>
      <c r="E18" s="317">
        <v>54.417535000000001</v>
      </c>
      <c r="F18" s="317">
        <v>18.455027000000001</v>
      </c>
      <c r="G18" s="317">
        <v>18.071771999999999</v>
      </c>
      <c r="H18" s="317">
        <v>17.45327</v>
      </c>
      <c r="I18" s="318">
        <v>16.572772000000001</v>
      </c>
      <c r="O18" s="319"/>
      <c r="P18" s="319"/>
      <c r="Q18" s="319"/>
      <c r="R18" s="319"/>
      <c r="S18" s="319"/>
      <c r="T18" s="319"/>
      <c r="U18" s="319"/>
      <c r="V18" s="319"/>
    </row>
    <row r="19" spans="1:22">
      <c r="A19" s="316" t="s">
        <v>30</v>
      </c>
      <c r="B19" s="317">
        <v>1.3956900000000001</v>
      </c>
      <c r="C19" s="317">
        <v>1.252715</v>
      </c>
      <c r="D19" s="317">
        <v>52.936109999999999</v>
      </c>
      <c r="E19" s="317">
        <v>52.195394</v>
      </c>
      <c r="F19" s="317">
        <v>23.022500999999998</v>
      </c>
      <c r="G19" s="317">
        <v>23.185224000000002</v>
      </c>
      <c r="H19" s="317">
        <v>17.195152</v>
      </c>
      <c r="I19" s="318">
        <v>17.847567000000002</v>
      </c>
      <c r="O19" s="319"/>
      <c r="P19" s="319"/>
      <c r="Q19" s="319"/>
      <c r="R19" s="319"/>
      <c r="S19" s="319"/>
      <c r="T19" s="319"/>
      <c r="U19" s="319"/>
      <c r="V19" s="319"/>
    </row>
    <row r="20" spans="1:22">
      <c r="A20" s="316" t="s">
        <v>222</v>
      </c>
      <c r="B20" s="317">
        <v>1.9444969999999999</v>
      </c>
      <c r="C20" s="317">
        <v>1.708609</v>
      </c>
      <c r="D20" s="317">
        <v>53.531160999999997</v>
      </c>
      <c r="E20" s="317">
        <v>56.662911999999999</v>
      </c>
      <c r="F20" s="317">
        <v>16.720797000000001</v>
      </c>
      <c r="G20" s="317">
        <v>16.134623999999999</v>
      </c>
      <c r="H20" s="317">
        <v>24.082225000000001</v>
      </c>
      <c r="I20" s="318">
        <v>20.851082000000002</v>
      </c>
      <c r="O20" s="319"/>
      <c r="P20" s="319"/>
      <c r="Q20" s="319"/>
      <c r="R20" s="319"/>
      <c r="S20" s="319"/>
      <c r="T20" s="319"/>
      <c r="U20" s="319"/>
      <c r="V20" s="319"/>
    </row>
    <row r="21" spans="1:22">
      <c r="A21" s="316" t="s">
        <v>56</v>
      </c>
      <c r="B21" s="317">
        <v>15.917033999999999</v>
      </c>
      <c r="C21" s="317">
        <v>16.850217000000001</v>
      </c>
      <c r="D21" s="317">
        <v>41.387186999999997</v>
      </c>
      <c r="E21" s="317">
        <v>42.147775000000003</v>
      </c>
      <c r="F21" s="317">
        <v>16.456530999999998</v>
      </c>
      <c r="G21" s="317">
        <v>15.056656</v>
      </c>
      <c r="H21" s="317">
        <v>14.779185</v>
      </c>
      <c r="I21" s="318">
        <v>14.465137</v>
      </c>
      <c r="O21" s="319"/>
      <c r="P21" s="319"/>
      <c r="Q21" s="319"/>
      <c r="R21" s="319"/>
      <c r="S21" s="319"/>
      <c r="T21" s="319"/>
      <c r="U21" s="319"/>
      <c r="V21" s="319"/>
    </row>
    <row r="22" spans="1:22">
      <c r="A22" s="316" t="s">
        <v>44</v>
      </c>
      <c r="B22" s="317">
        <v>1.7273080000000001</v>
      </c>
      <c r="C22" s="317">
        <v>1.5886549999999999</v>
      </c>
      <c r="D22" s="317">
        <v>45.640526999999999</v>
      </c>
      <c r="E22" s="317">
        <v>48.149755999999996</v>
      </c>
      <c r="F22" s="317">
        <v>27.083483999999999</v>
      </c>
      <c r="G22" s="317">
        <v>24.963086000000001</v>
      </c>
      <c r="H22" s="317">
        <v>15.946256</v>
      </c>
      <c r="I22" s="318">
        <v>16.017935000000001</v>
      </c>
      <c r="O22" s="319"/>
      <c r="P22" s="319"/>
      <c r="Q22" s="319"/>
      <c r="R22" s="319"/>
      <c r="S22" s="319"/>
      <c r="T22" s="319"/>
      <c r="U22" s="319"/>
      <c r="V22" s="319"/>
    </row>
    <row r="23" spans="1:22">
      <c r="A23" s="320" t="s">
        <v>223</v>
      </c>
      <c r="B23" s="317">
        <v>1.824014</v>
      </c>
      <c r="C23" s="317">
        <v>1.5928020000000001</v>
      </c>
      <c r="D23" s="317">
        <v>44.349862999999999</v>
      </c>
      <c r="E23" s="317">
        <v>47.769778000000002</v>
      </c>
      <c r="F23" s="317">
        <v>28.559754999999999</v>
      </c>
      <c r="G23" s="317">
        <v>25.952805999999999</v>
      </c>
      <c r="H23" s="317">
        <v>14.624725</v>
      </c>
      <c r="I23" s="318">
        <v>14.691751</v>
      </c>
      <c r="O23" s="319"/>
      <c r="P23" s="319"/>
      <c r="Q23" s="319"/>
      <c r="R23" s="319"/>
      <c r="S23" s="319"/>
      <c r="T23" s="319"/>
      <c r="U23" s="319"/>
      <c r="V23" s="319"/>
    </row>
    <row r="24" spans="1:22">
      <c r="A24" s="316" t="s">
        <v>224</v>
      </c>
      <c r="B24" s="317">
        <v>0.696662</v>
      </c>
      <c r="C24" s="317">
        <v>0.66909300000000005</v>
      </c>
      <c r="D24" s="317">
        <v>45.522485000000003</v>
      </c>
      <c r="E24" s="317">
        <v>43.646569999999997</v>
      </c>
      <c r="F24" s="317">
        <v>22.724202999999999</v>
      </c>
      <c r="G24" s="317">
        <v>22.260401999999999</v>
      </c>
      <c r="H24" s="317">
        <v>26.947510999999999</v>
      </c>
      <c r="I24" s="318">
        <v>28.874195</v>
      </c>
      <c r="O24" s="319"/>
      <c r="P24" s="319"/>
      <c r="Q24" s="319"/>
      <c r="R24" s="319"/>
      <c r="S24" s="319"/>
      <c r="T24" s="319"/>
      <c r="U24" s="319"/>
      <c r="V24" s="319"/>
    </row>
    <row r="25" spans="1:22">
      <c r="A25" s="316" t="s">
        <v>45</v>
      </c>
      <c r="B25" s="317">
        <v>0.98919000000000001</v>
      </c>
      <c r="C25" s="317">
        <v>1.1173500000000001</v>
      </c>
      <c r="D25" s="317">
        <v>52.812604999999998</v>
      </c>
      <c r="E25" s="317">
        <v>53.882714999999997</v>
      </c>
      <c r="F25" s="317">
        <v>18.363987999999999</v>
      </c>
      <c r="G25" s="317">
        <v>19.353922000000001</v>
      </c>
      <c r="H25" s="317">
        <v>24.022959</v>
      </c>
      <c r="I25" s="318">
        <v>21.909628000000001</v>
      </c>
      <c r="O25" s="319"/>
      <c r="P25" s="319"/>
      <c r="Q25" s="319"/>
      <c r="R25" s="319"/>
      <c r="S25" s="319"/>
      <c r="T25" s="319"/>
      <c r="U25" s="319"/>
      <c r="V25" s="319"/>
    </row>
    <row r="26" spans="1:22">
      <c r="A26" s="316" t="s">
        <v>225</v>
      </c>
      <c r="B26" s="317">
        <v>32.816524999999999</v>
      </c>
      <c r="C26" s="317">
        <v>31.879702000000002</v>
      </c>
      <c r="D26" s="317">
        <v>27.059636999999999</v>
      </c>
      <c r="E26" s="317">
        <v>27.828265999999999</v>
      </c>
      <c r="F26" s="317">
        <v>8.6131860000000007</v>
      </c>
      <c r="G26" s="317">
        <v>8.0211260000000006</v>
      </c>
      <c r="H26" s="317">
        <v>9.077572</v>
      </c>
      <c r="I26" s="318">
        <v>8.6629349999999992</v>
      </c>
      <c r="O26" s="319"/>
      <c r="P26" s="319"/>
      <c r="Q26" s="319"/>
      <c r="R26" s="319"/>
      <c r="S26" s="319"/>
      <c r="T26" s="319"/>
      <c r="U26" s="319"/>
      <c r="V26" s="319"/>
    </row>
    <row r="27" spans="1:22">
      <c r="A27" s="316" t="s">
        <v>226</v>
      </c>
      <c r="B27" s="317">
        <v>5.8163819999999999</v>
      </c>
      <c r="C27" s="317">
        <v>4.5954879999999996</v>
      </c>
      <c r="D27" s="317">
        <v>54.224491999999998</v>
      </c>
      <c r="E27" s="317">
        <v>55.565213999999997</v>
      </c>
      <c r="F27" s="317">
        <v>13.274497</v>
      </c>
      <c r="G27" s="317">
        <v>13.816736000000001</v>
      </c>
      <c r="H27" s="317">
        <v>20.509806000000001</v>
      </c>
      <c r="I27" s="318">
        <v>21.041283</v>
      </c>
      <c r="O27" s="319"/>
      <c r="P27" s="319"/>
      <c r="Q27" s="319"/>
      <c r="R27" s="319"/>
      <c r="S27" s="319"/>
      <c r="T27" s="319"/>
      <c r="U27" s="319"/>
      <c r="V27" s="319"/>
    </row>
    <row r="28" spans="1:22">
      <c r="A28" s="316" t="s">
        <v>227</v>
      </c>
      <c r="B28" s="317">
        <v>3.1036809999999999</v>
      </c>
      <c r="C28" s="317">
        <v>2.7908330000000001</v>
      </c>
      <c r="D28" s="317">
        <v>51.328246999999998</v>
      </c>
      <c r="E28" s="317">
        <v>51.388677999999999</v>
      </c>
      <c r="F28" s="317">
        <v>20.482590999999999</v>
      </c>
      <c r="G28" s="317">
        <v>21.957273000000001</v>
      </c>
      <c r="H28" s="317">
        <v>19.399197999999998</v>
      </c>
      <c r="I28" s="318">
        <v>18.423639000000001</v>
      </c>
      <c r="O28" s="319"/>
      <c r="P28" s="319"/>
      <c r="Q28" s="319"/>
      <c r="R28" s="319"/>
      <c r="S28" s="319"/>
      <c r="T28" s="319"/>
      <c r="U28" s="319"/>
      <c r="V28" s="319"/>
    </row>
    <row r="29" spans="1:22">
      <c r="A29" s="316" t="s">
        <v>228</v>
      </c>
      <c r="B29" s="317">
        <v>31.993824</v>
      </c>
      <c r="C29" s="317">
        <v>31.421558000000001</v>
      </c>
      <c r="D29" s="317">
        <v>30.474437999999999</v>
      </c>
      <c r="E29" s="317">
        <v>30.465375999999999</v>
      </c>
      <c r="F29" s="317">
        <v>8.059132</v>
      </c>
      <c r="G29" s="317">
        <v>8.2910979999999999</v>
      </c>
      <c r="H29" s="317">
        <v>8.1193190000000008</v>
      </c>
      <c r="I29" s="318">
        <v>9.2632700000000003</v>
      </c>
      <c r="O29" s="319"/>
      <c r="P29" s="319"/>
      <c r="Q29" s="319"/>
      <c r="R29" s="319"/>
      <c r="S29" s="319"/>
      <c r="T29" s="319"/>
      <c r="U29" s="319"/>
      <c r="V29" s="319"/>
    </row>
    <row r="30" spans="1:22">
      <c r="A30" s="316" t="s">
        <v>46</v>
      </c>
      <c r="B30" s="317">
        <v>38.586081999999998</v>
      </c>
      <c r="C30" s="317">
        <v>37.817509999999999</v>
      </c>
      <c r="D30" s="317">
        <v>29.527100000000001</v>
      </c>
      <c r="E30" s="317">
        <v>29.007418999999999</v>
      </c>
      <c r="F30" s="317">
        <v>8.1636760000000006</v>
      </c>
      <c r="G30" s="317">
        <v>8.2321019999999994</v>
      </c>
      <c r="H30" s="317">
        <v>8.3966119999999993</v>
      </c>
      <c r="I30" s="318">
        <v>9.0975830000000002</v>
      </c>
      <c r="O30" s="319"/>
      <c r="P30" s="319"/>
      <c r="Q30" s="319"/>
      <c r="R30" s="319"/>
      <c r="S30" s="319"/>
      <c r="T30" s="319"/>
      <c r="U30" s="319"/>
      <c r="V30" s="319"/>
    </row>
    <row r="31" spans="1:22">
      <c r="A31" s="316" t="s">
        <v>47</v>
      </c>
      <c r="B31" s="317">
        <v>16.071169999999999</v>
      </c>
      <c r="C31" s="317">
        <v>16.170026</v>
      </c>
      <c r="D31" s="317">
        <v>38.214253999999997</v>
      </c>
      <c r="E31" s="317">
        <v>39.640982999999999</v>
      </c>
      <c r="F31" s="317">
        <v>11.288595000000001</v>
      </c>
      <c r="G31" s="317">
        <v>11.779348000000001</v>
      </c>
      <c r="H31" s="317">
        <v>12.667602</v>
      </c>
      <c r="I31" s="318">
        <v>12.137053999999999</v>
      </c>
      <c r="O31" s="319"/>
      <c r="P31" s="319"/>
      <c r="Q31" s="319"/>
      <c r="R31" s="319"/>
      <c r="S31" s="319"/>
      <c r="T31" s="319"/>
      <c r="U31" s="319"/>
      <c r="V31" s="319"/>
    </row>
    <row r="32" spans="1:22">
      <c r="A32" s="316" t="s">
        <v>48</v>
      </c>
      <c r="B32" s="317">
        <v>13.29421</v>
      </c>
      <c r="C32" s="317">
        <v>12.674970999999999</v>
      </c>
      <c r="D32" s="317">
        <v>42.019308000000002</v>
      </c>
      <c r="E32" s="317">
        <v>44.042743000000002</v>
      </c>
      <c r="F32" s="317">
        <v>11.748713</v>
      </c>
      <c r="G32" s="317">
        <v>11.221719</v>
      </c>
      <c r="H32" s="317">
        <v>14.119346999999999</v>
      </c>
      <c r="I32" s="318">
        <v>13.365356999999999</v>
      </c>
      <c r="O32" s="319"/>
      <c r="P32" s="319"/>
      <c r="Q32" s="319"/>
      <c r="R32" s="319"/>
      <c r="S32" s="319"/>
      <c r="T32" s="319"/>
      <c r="U32" s="319"/>
      <c r="V32" s="319"/>
    </row>
    <row r="33" spans="1:22" ht="12.75" customHeight="1">
      <c r="A33" s="316" t="s">
        <v>52</v>
      </c>
      <c r="B33" s="317">
        <v>4.55558</v>
      </c>
      <c r="C33" s="317">
        <v>4.3513260000000002</v>
      </c>
      <c r="D33" s="317">
        <v>51.705528999999999</v>
      </c>
      <c r="E33" s="317">
        <v>52.807630000000003</v>
      </c>
      <c r="F33" s="317">
        <v>18.714348000000001</v>
      </c>
      <c r="G33" s="317">
        <v>17.769245999999999</v>
      </c>
      <c r="H33" s="317">
        <v>19.118787000000001</v>
      </c>
      <c r="I33" s="318">
        <v>19.050754000000001</v>
      </c>
      <c r="O33" s="319"/>
      <c r="P33" s="319"/>
      <c r="Q33" s="319"/>
      <c r="R33" s="319"/>
      <c r="S33" s="319"/>
      <c r="T33" s="319"/>
      <c r="U33" s="319"/>
      <c r="V33" s="319"/>
    </row>
    <row r="34" spans="1:22">
      <c r="A34" s="316" t="s">
        <v>115</v>
      </c>
      <c r="B34" s="317">
        <v>6.7592829999999999</v>
      </c>
      <c r="C34" s="317">
        <v>6.1028960000000003</v>
      </c>
      <c r="D34" s="317">
        <v>47.673845999999998</v>
      </c>
      <c r="E34" s="317">
        <v>48.175161000000003</v>
      </c>
      <c r="F34" s="317">
        <v>17.578499000000001</v>
      </c>
      <c r="G34" s="317">
        <v>18.152854999999999</v>
      </c>
      <c r="H34" s="317">
        <v>15.851025</v>
      </c>
      <c r="I34" s="318">
        <v>15.772523</v>
      </c>
      <c r="O34" s="319"/>
      <c r="P34" s="319"/>
      <c r="Q34" s="319"/>
      <c r="R34" s="319"/>
      <c r="S34" s="319"/>
      <c r="T34" s="319"/>
      <c r="U34" s="319"/>
      <c r="V34" s="319"/>
    </row>
    <row r="35" spans="1:22">
      <c r="A35" s="316" t="s">
        <v>91</v>
      </c>
      <c r="B35" s="317">
        <v>1.415278</v>
      </c>
      <c r="C35" s="317">
        <v>1.366663</v>
      </c>
      <c r="D35" s="317">
        <v>53.779997000000002</v>
      </c>
      <c r="E35" s="317">
        <v>52.856763000000001</v>
      </c>
      <c r="F35" s="317">
        <v>23.670680000000001</v>
      </c>
      <c r="G35" s="317">
        <v>23.552074000000001</v>
      </c>
      <c r="H35" s="317">
        <v>16.626235000000001</v>
      </c>
      <c r="I35" s="318">
        <v>17.222094999999999</v>
      </c>
      <c r="O35" s="319"/>
      <c r="P35" s="319"/>
      <c r="Q35" s="319"/>
      <c r="R35" s="319"/>
      <c r="S35" s="319"/>
      <c r="T35" s="319"/>
      <c r="U35" s="319"/>
      <c r="V35" s="319"/>
    </row>
    <row r="36" spans="1:22">
      <c r="A36" s="316" t="s">
        <v>310</v>
      </c>
      <c r="B36" s="317">
        <v>3.012337</v>
      </c>
      <c r="C36" s="317">
        <v>3.2804000000000002</v>
      </c>
      <c r="D36" s="317">
        <v>46.648457000000001</v>
      </c>
      <c r="E36" s="317">
        <v>46.407885</v>
      </c>
      <c r="F36" s="317">
        <v>25.139488</v>
      </c>
      <c r="G36" s="317">
        <v>24.965609000000001</v>
      </c>
      <c r="H36" s="317">
        <v>16.474446</v>
      </c>
      <c r="I36" s="318">
        <v>15.261196999999999</v>
      </c>
      <c r="O36" s="319"/>
      <c r="P36" s="319"/>
      <c r="Q36" s="319"/>
      <c r="R36" s="319"/>
      <c r="S36" s="319"/>
      <c r="T36" s="319"/>
      <c r="U36" s="319"/>
      <c r="V36" s="319"/>
    </row>
    <row r="37" spans="1:22">
      <c r="A37" s="321" t="s">
        <v>311</v>
      </c>
      <c r="B37" s="317">
        <v>5.3676539999999999</v>
      </c>
      <c r="C37" s="317">
        <v>5.6851589999999996</v>
      </c>
      <c r="D37" s="317">
        <v>47.420183000000002</v>
      </c>
      <c r="E37" s="317">
        <v>44.803944000000001</v>
      </c>
      <c r="F37" s="317">
        <v>23.801728000000001</v>
      </c>
      <c r="G37" s="317">
        <v>24.795128999999999</v>
      </c>
      <c r="H37" s="317">
        <v>8.1573910000000005</v>
      </c>
      <c r="I37" s="318">
        <v>8.5306920000000002</v>
      </c>
      <c r="O37" s="319"/>
      <c r="P37" s="319"/>
      <c r="Q37" s="319"/>
      <c r="R37" s="319"/>
      <c r="S37" s="319"/>
      <c r="T37" s="319"/>
      <c r="U37" s="319"/>
      <c r="V37" s="319"/>
    </row>
    <row r="38" spans="1:22">
      <c r="A38" s="316" t="s">
        <v>312</v>
      </c>
      <c r="B38" s="317">
        <v>2.0557259999999999</v>
      </c>
      <c r="C38" s="317">
        <v>2.4998550000000002</v>
      </c>
      <c r="D38" s="317">
        <v>44.271419999999999</v>
      </c>
      <c r="E38" s="317">
        <v>40.281225999999997</v>
      </c>
      <c r="F38" s="317">
        <v>31.782772999999999</v>
      </c>
      <c r="G38" s="317">
        <v>33.640186</v>
      </c>
      <c r="H38" s="317">
        <v>15.757832000000001</v>
      </c>
      <c r="I38" s="318">
        <v>15.658595</v>
      </c>
      <c r="O38" s="319"/>
      <c r="P38" s="319"/>
      <c r="Q38" s="319"/>
      <c r="R38" s="319"/>
      <c r="S38" s="319"/>
      <c r="T38" s="319"/>
      <c r="U38" s="319"/>
      <c r="V38" s="319"/>
    </row>
    <row r="39" spans="1:22">
      <c r="A39" s="316" t="s">
        <v>313</v>
      </c>
      <c r="B39" s="317">
        <v>15.850011</v>
      </c>
      <c r="C39" s="317">
        <v>16.645685</v>
      </c>
      <c r="D39" s="317">
        <v>42.429926999999999</v>
      </c>
      <c r="E39" s="317">
        <v>39.015250000000002</v>
      </c>
      <c r="F39" s="317">
        <v>10.048289</v>
      </c>
      <c r="G39" s="317">
        <v>10.213483</v>
      </c>
      <c r="H39" s="317">
        <v>14.039008000000001</v>
      </c>
      <c r="I39" s="318">
        <v>13.652079000000001</v>
      </c>
      <c r="O39" s="319"/>
      <c r="P39" s="319"/>
      <c r="Q39" s="319"/>
      <c r="R39" s="319"/>
      <c r="S39" s="319"/>
      <c r="T39" s="319"/>
      <c r="U39" s="319"/>
      <c r="V39" s="319"/>
    </row>
    <row r="40" spans="1:22">
      <c r="A40" s="316" t="s">
        <v>49</v>
      </c>
      <c r="B40" s="317">
        <v>1.1265350000000001</v>
      </c>
      <c r="C40" s="317">
        <v>1.1073299999999999</v>
      </c>
      <c r="D40" s="317">
        <v>48.204332000000001</v>
      </c>
      <c r="E40" s="317">
        <v>49.382738000000003</v>
      </c>
      <c r="F40" s="317">
        <v>25.924365999999999</v>
      </c>
      <c r="G40" s="317">
        <v>24.968133000000002</v>
      </c>
      <c r="H40" s="317">
        <v>20.351219</v>
      </c>
      <c r="I40" s="318">
        <v>19.896892000000001</v>
      </c>
      <c r="O40" s="319"/>
      <c r="P40" s="319"/>
      <c r="Q40" s="319"/>
      <c r="R40" s="319"/>
      <c r="S40" s="319"/>
      <c r="T40" s="319"/>
      <c r="U40" s="319"/>
      <c r="V40" s="319"/>
    </row>
    <row r="41" spans="1:22">
      <c r="A41" s="316" t="s">
        <v>287</v>
      </c>
      <c r="B41" s="317">
        <v>5.0446030000000004</v>
      </c>
      <c r="C41" s="317">
        <v>5.9179719999999998</v>
      </c>
      <c r="D41" s="317">
        <v>46.964649999999999</v>
      </c>
      <c r="E41" s="317">
        <v>45.023480999999997</v>
      </c>
      <c r="F41" s="317">
        <v>27.004339000000002</v>
      </c>
      <c r="G41" s="317">
        <v>26.262281999999999</v>
      </c>
      <c r="H41" s="317">
        <v>10.786241</v>
      </c>
      <c r="I41" s="318">
        <v>10.832983</v>
      </c>
      <c r="O41" s="319"/>
      <c r="P41" s="319"/>
      <c r="Q41" s="319"/>
      <c r="R41" s="319"/>
      <c r="S41" s="319"/>
      <c r="T41" s="319"/>
      <c r="U41" s="319"/>
      <c r="V41" s="319"/>
    </row>
    <row r="42" spans="1:22">
      <c r="A42" s="316" t="s">
        <v>314</v>
      </c>
      <c r="B42" s="317">
        <v>1.363421</v>
      </c>
      <c r="C42" s="317">
        <v>2.1730239999999998</v>
      </c>
      <c r="D42" s="317">
        <v>54.610782999999998</v>
      </c>
      <c r="E42" s="317">
        <v>54.343415999999998</v>
      </c>
      <c r="F42" s="317">
        <v>18.649815</v>
      </c>
      <c r="G42" s="317">
        <v>17.689668999999999</v>
      </c>
      <c r="H42" s="317">
        <v>21.021242000000001</v>
      </c>
      <c r="I42" s="318">
        <v>20.875775000000001</v>
      </c>
      <c r="O42" s="319"/>
      <c r="P42" s="319"/>
      <c r="Q42" s="319"/>
      <c r="R42" s="319"/>
      <c r="S42" s="319"/>
      <c r="T42" s="319"/>
      <c r="U42" s="319"/>
      <c r="V42" s="319"/>
    </row>
    <row r="43" spans="1:22">
      <c r="A43" s="316" t="s">
        <v>315</v>
      </c>
      <c r="B43" s="317">
        <v>3.4062450000000002</v>
      </c>
      <c r="C43" s="317">
        <v>3.5437690000000002</v>
      </c>
      <c r="D43" s="317">
        <v>52.737150999999997</v>
      </c>
      <c r="E43" s="317">
        <v>53.153767999999999</v>
      </c>
      <c r="F43" s="317">
        <v>20.415721999999999</v>
      </c>
      <c r="G43" s="317">
        <v>20.913053999999999</v>
      </c>
      <c r="H43" s="317">
        <v>15.445527</v>
      </c>
      <c r="I43" s="318">
        <v>14.663207</v>
      </c>
      <c r="O43" s="319"/>
      <c r="P43" s="319"/>
      <c r="Q43" s="319"/>
      <c r="R43" s="319"/>
      <c r="S43" s="319"/>
      <c r="T43" s="319"/>
      <c r="U43" s="319"/>
      <c r="V43" s="319"/>
    </row>
    <row r="44" spans="1:22">
      <c r="A44" s="316" t="s">
        <v>53</v>
      </c>
      <c r="B44" s="317">
        <v>1.2871349999999999</v>
      </c>
      <c r="C44" s="317">
        <v>1.261325</v>
      </c>
      <c r="D44" s="317">
        <v>50.537626000000003</v>
      </c>
      <c r="E44" s="317">
        <v>50.131141999999997</v>
      </c>
      <c r="F44" s="317">
        <v>21.148488</v>
      </c>
      <c r="G44" s="317">
        <v>21.828113999999999</v>
      </c>
      <c r="H44" s="317">
        <v>21.506159</v>
      </c>
      <c r="I44" s="318">
        <v>20.647311999999999</v>
      </c>
      <c r="O44" s="319"/>
      <c r="P44" s="319"/>
      <c r="Q44" s="319"/>
      <c r="R44" s="319"/>
      <c r="S44" s="319"/>
      <c r="T44" s="319"/>
      <c r="U44" s="319"/>
      <c r="V44" s="319"/>
    </row>
    <row r="45" spans="1:22">
      <c r="A45" s="316" t="s">
        <v>316</v>
      </c>
      <c r="B45" s="317">
        <v>5.1742480000000004</v>
      </c>
      <c r="C45" s="317">
        <v>4.7262089999999999</v>
      </c>
      <c r="D45" s="317">
        <v>50.448725000000003</v>
      </c>
      <c r="E45" s="317">
        <v>49.855870000000003</v>
      </c>
      <c r="F45" s="317">
        <v>19.404826</v>
      </c>
      <c r="G45" s="317">
        <v>19.697448999999999</v>
      </c>
      <c r="H45" s="317">
        <v>17.918566999999999</v>
      </c>
      <c r="I45" s="318">
        <v>18.361713000000002</v>
      </c>
      <c r="O45" s="319"/>
      <c r="P45" s="319"/>
      <c r="Q45" s="319"/>
      <c r="R45" s="319"/>
      <c r="S45" s="319"/>
      <c r="T45" s="319"/>
      <c r="U45" s="319"/>
      <c r="V45" s="319"/>
    </row>
    <row r="46" spans="1:22">
      <c r="A46" s="316" t="s">
        <v>317</v>
      </c>
      <c r="B46" s="317">
        <v>5.2136760000000004</v>
      </c>
      <c r="C46" s="317">
        <v>3.7725230000000001</v>
      </c>
      <c r="D46" s="317">
        <v>52.227189000000003</v>
      </c>
      <c r="E46" s="317">
        <v>53.802518999999997</v>
      </c>
      <c r="F46" s="317">
        <v>21.722882999999999</v>
      </c>
      <c r="G46" s="317">
        <v>21.878067999999999</v>
      </c>
      <c r="H46" s="317">
        <v>12.797383999999999</v>
      </c>
      <c r="I46" s="318">
        <v>13.289163</v>
      </c>
      <c r="O46" s="319"/>
      <c r="P46" s="319"/>
      <c r="Q46" s="319"/>
      <c r="R46" s="319"/>
      <c r="S46" s="319"/>
      <c r="T46" s="319"/>
      <c r="U46" s="319"/>
      <c r="V46" s="319"/>
    </row>
    <row r="47" spans="1:22">
      <c r="A47" s="316"/>
      <c r="B47" s="317"/>
      <c r="C47" s="317"/>
      <c r="D47" s="317"/>
      <c r="E47" s="317"/>
      <c r="F47" s="317"/>
      <c r="G47" s="317"/>
      <c r="H47" s="317"/>
      <c r="I47" s="318"/>
      <c r="O47" s="319"/>
      <c r="P47" s="319"/>
      <c r="Q47" s="319"/>
      <c r="R47" s="319"/>
      <c r="S47" s="319"/>
      <c r="T47" s="319"/>
      <c r="U47" s="319"/>
      <c r="V47" s="319"/>
    </row>
    <row r="48" spans="1:22" ht="13.5" thickBot="1">
      <c r="A48" s="297" t="s">
        <v>54</v>
      </c>
      <c r="B48" s="298">
        <v>21.342158000000001</v>
      </c>
      <c r="C48" s="298">
        <v>20.486298000000001</v>
      </c>
      <c r="D48" s="298">
        <v>42.874006999999999</v>
      </c>
      <c r="E48" s="298">
        <v>43.405050000000003</v>
      </c>
      <c r="F48" s="298">
        <v>14.462853000000001</v>
      </c>
      <c r="G48" s="298">
        <v>14.285520999999999</v>
      </c>
      <c r="H48" s="298">
        <v>11.787656</v>
      </c>
      <c r="I48" s="299">
        <v>12.240641999999999</v>
      </c>
    </row>
    <row r="49" spans="1:19">
      <c r="A49" s="322" t="s">
        <v>77</v>
      </c>
      <c r="B49" s="323"/>
      <c r="C49" s="322"/>
      <c r="D49" s="322"/>
      <c r="E49" s="324"/>
      <c r="F49" s="324"/>
      <c r="G49" s="324"/>
      <c r="H49" s="324"/>
      <c r="I49" s="324"/>
    </row>
    <row r="50" spans="1:19">
      <c r="A50" s="325"/>
      <c r="B50" s="325"/>
      <c r="C50" s="325"/>
      <c r="D50" s="325"/>
      <c r="E50" s="325"/>
      <c r="F50" s="325"/>
      <c r="G50" s="325"/>
      <c r="H50" s="325"/>
      <c r="I50" s="325"/>
    </row>
    <row r="51" spans="1:19" ht="13.5" thickBot="1">
      <c r="A51" s="326"/>
      <c r="B51" s="326"/>
      <c r="C51" s="326"/>
      <c r="D51" s="326"/>
      <c r="E51" s="326"/>
      <c r="F51" s="326"/>
      <c r="G51" s="326"/>
      <c r="H51" s="326"/>
      <c r="I51" s="326"/>
    </row>
    <row r="52" spans="1:19" s="308" customFormat="1" ht="33" customHeight="1">
      <c r="A52" s="307"/>
      <c r="B52" s="578" t="s">
        <v>318</v>
      </c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</row>
    <row r="53" spans="1:19" s="308" customFormat="1" ht="33" customHeight="1">
      <c r="A53" s="309" t="s">
        <v>51</v>
      </c>
      <c r="B53" s="574" t="s">
        <v>319</v>
      </c>
      <c r="C53" s="575"/>
      <c r="D53" s="580" t="s">
        <v>320</v>
      </c>
      <c r="E53" s="581"/>
      <c r="F53" s="574" t="s">
        <v>321</v>
      </c>
      <c r="G53" s="575"/>
      <c r="H53" s="580" t="s">
        <v>132</v>
      </c>
      <c r="I53" s="584"/>
      <c r="J53" s="574" t="s">
        <v>322</v>
      </c>
      <c r="K53" s="575"/>
      <c r="L53" s="580" t="s">
        <v>323</v>
      </c>
      <c r="M53" s="587"/>
    </row>
    <row r="54" spans="1:19" s="308" customFormat="1" ht="16.5" customHeight="1">
      <c r="A54" s="327"/>
      <c r="B54" s="576"/>
      <c r="C54" s="577"/>
      <c r="D54" s="582"/>
      <c r="E54" s="583"/>
      <c r="F54" s="576"/>
      <c r="G54" s="577"/>
      <c r="H54" s="585"/>
      <c r="I54" s="586"/>
      <c r="J54" s="576"/>
      <c r="K54" s="577"/>
      <c r="L54" s="585"/>
      <c r="M54" s="588"/>
    </row>
    <row r="55" spans="1:19" s="308" customFormat="1" ht="33" customHeight="1" thickBot="1">
      <c r="A55" s="310"/>
      <c r="B55" s="311">
        <v>2014</v>
      </c>
      <c r="C55" s="311">
        <v>2015</v>
      </c>
      <c r="D55" s="311">
        <v>2014</v>
      </c>
      <c r="E55" s="311">
        <v>2015</v>
      </c>
      <c r="F55" s="311">
        <v>2014</v>
      </c>
      <c r="G55" s="311">
        <v>2015</v>
      </c>
      <c r="H55" s="311">
        <v>2014</v>
      </c>
      <c r="I55" s="312">
        <v>2015</v>
      </c>
      <c r="J55" s="311">
        <v>2014</v>
      </c>
      <c r="K55" s="311">
        <v>2015</v>
      </c>
      <c r="L55" s="311">
        <v>2014</v>
      </c>
      <c r="M55" s="312">
        <v>2015</v>
      </c>
    </row>
    <row r="56" spans="1:19" ht="19.5" customHeight="1">
      <c r="A56" s="313" t="s">
        <v>217</v>
      </c>
      <c r="B56" s="314">
        <v>0.30707299999999998</v>
      </c>
      <c r="C56" s="314">
        <v>0.15603600000000001</v>
      </c>
      <c r="D56" s="314">
        <v>1.082576</v>
      </c>
      <c r="E56" s="314">
        <v>1.062087</v>
      </c>
      <c r="F56" s="314">
        <v>1.569204</v>
      </c>
      <c r="G56" s="314">
        <v>1.382711</v>
      </c>
      <c r="H56" s="314">
        <v>11.827317000000001</v>
      </c>
      <c r="I56" s="315">
        <v>12.926449</v>
      </c>
      <c r="J56" s="314">
        <v>1.7908569999999999</v>
      </c>
      <c r="K56" s="314">
        <v>2.7941820000000002</v>
      </c>
      <c r="L56" s="314">
        <v>8.0466249999999864</v>
      </c>
      <c r="M56" s="315">
        <v>6.6501889999999815</v>
      </c>
    </row>
    <row r="57" spans="1:19">
      <c r="A57" s="316" t="s">
        <v>218</v>
      </c>
      <c r="B57" s="317">
        <v>0.16402</v>
      </c>
      <c r="C57" s="317">
        <v>0.156754</v>
      </c>
      <c r="D57" s="317">
        <v>0.24112900000000001</v>
      </c>
      <c r="E57" s="317">
        <v>0.210622</v>
      </c>
      <c r="F57" s="317">
        <v>0.17613599999999999</v>
      </c>
      <c r="G57" s="317">
        <v>0.16430400000000001</v>
      </c>
      <c r="H57" s="317">
        <v>2.5194450000000002</v>
      </c>
      <c r="I57" s="318">
        <v>2.3167249999999999</v>
      </c>
      <c r="J57" s="317">
        <v>0.40152599999999999</v>
      </c>
      <c r="K57" s="317">
        <v>0.64663999999999999</v>
      </c>
      <c r="L57" s="317">
        <v>6.0462640000000079</v>
      </c>
      <c r="M57" s="318">
        <v>6.0021179999999781</v>
      </c>
      <c r="N57" s="319"/>
      <c r="O57" s="319"/>
      <c r="P57" s="319"/>
      <c r="Q57" s="319"/>
      <c r="R57" s="319"/>
      <c r="S57" s="319"/>
    </row>
    <row r="58" spans="1:19">
      <c r="A58" s="316" t="s">
        <v>55</v>
      </c>
      <c r="B58" s="317">
        <v>0.13381999999999999</v>
      </c>
      <c r="C58" s="317">
        <v>0.17733499999999999</v>
      </c>
      <c r="D58" s="317">
        <v>0.33005299999999999</v>
      </c>
      <c r="E58" s="317">
        <v>0.28837200000000002</v>
      </c>
      <c r="F58" s="317">
        <v>0.72585500000000003</v>
      </c>
      <c r="G58" s="317">
        <v>0.70585399999999998</v>
      </c>
      <c r="H58" s="317">
        <v>0.42379800000000001</v>
      </c>
      <c r="I58" s="318">
        <v>0.28315899999999999</v>
      </c>
      <c r="J58" s="317">
        <v>8.7539000000000006E-2</v>
      </c>
      <c r="K58" s="317">
        <v>0.129439</v>
      </c>
      <c r="L58" s="317">
        <v>2.8208419999999776</v>
      </c>
      <c r="M58" s="318">
        <v>2.9732069999999915</v>
      </c>
      <c r="N58" s="319"/>
      <c r="O58" s="319"/>
      <c r="P58" s="319"/>
      <c r="Q58" s="319"/>
      <c r="R58" s="319"/>
      <c r="S58" s="319"/>
    </row>
    <row r="59" spans="1:19">
      <c r="A59" s="316" t="s">
        <v>39</v>
      </c>
      <c r="B59" s="317">
        <v>0.26244899999999999</v>
      </c>
      <c r="C59" s="317">
        <v>0.24929200000000001</v>
      </c>
      <c r="D59" s="317">
        <v>1.3060000000000001E-3</v>
      </c>
      <c r="E59" s="317">
        <v>1.2666999999999999E-2</v>
      </c>
      <c r="F59" s="317">
        <v>0.51021899999999998</v>
      </c>
      <c r="G59" s="317">
        <v>0.57933199999999996</v>
      </c>
      <c r="H59" s="317">
        <v>0.55059999999999998</v>
      </c>
      <c r="I59" s="318">
        <v>0.44789499999999999</v>
      </c>
      <c r="J59" s="317">
        <v>7.7218999999999996E-2</v>
      </c>
      <c r="K59" s="317">
        <v>0.11092399999999999</v>
      </c>
      <c r="L59" s="317">
        <v>4.4580859999999856</v>
      </c>
      <c r="M59" s="318">
        <v>4.6913110000000149</v>
      </c>
      <c r="N59" s="319"/>
      <c r="O59" s="319"/>
      <c r="P59" s="319"/>
      <c r="Q59" s="319"/>
      <c r="R59" s="319"/>
      <c r="S59" s="319"/>
    </row>
    <row r="60" spans="1:19">
      <c r="A60" s="316" t="s">
        <v>90</v>
      </c>
      <c r="B60" s="317">
        <v>0.13931299999999999</v>
      </c>
      <c r="C60" s="317">
        <v>8.3047999999999997E-2</v>
      </c>
      <c r="D60" s="317">
        <v>0</v>
      </c>
      <c r="E60" s="317">
        <v>0</v>
      </c>
      <c r="F60" s="317">
        <v>3.0915999999999999E-2</v>
      </c>
      <c r="G60" s="317">
        <v>1.7328E-2</v>
      </c>
      <c r="H60" s="317">
        <v>0</v>
      </c>
      <c r="I60" s="318">
        <v>0</v>
      </c>
      <c r="J60" s="317">
        <v>1.3794000000000001E-2</v>
      </c>
      <c r="K60" s="317">
        <v>0</v>
      </c>
      <c r="L60" s="317">
        <v>10.088385999999989</v>
      </c>
      <c r="M60" s="318">
        <v>10.807702999999986</v>
      </c>
      <c r="N60" s="319"/>
      <c r="O60" s="319"/>
      <c r="P60" s="319"/>
      <c r="Q60" s="319"/>
      <c r="R60" s="319"/>
      <c r="S60" s="319"/>
    </row>
    <row r="61" spans="1:19">
      <c r="A61" s="316" t="s">
        <v>40</v>
      </c>
      <c r="B61" s="317">
        <v>0.18212300000000001</v>
      </c>
      <c r="C61" s="317">
        <v>0.158915</v>
      </c>
      <c r="D61" s="317">
        <v>0.220807</v>
      </c>
      <c r="E61" s="317">
        <v>0.18198900000000001</v>
      </c>
      <c r="F61" s="317">
        <v>0.50500400000000001</v>
      </c>
      <c r="G61" s="317">
        <v>0.36455599999999999</v>
      </c>
      <c r="H61" s="317">
        <v>2.2512999999999998E-2</v>
      </c>
      <c r="I61" s="318">
        <v>1.583E-2</v>
      </c>
      <c r="J61" s="317">
        <v>0.225076</v>
      </c>
      <c r="K61" s="317">
        <v>0.39913700000000002</v>
      </c>
      <c r="L61" s="317">
        <v>4.0077039999999959</v>
      </c>
      <c r="M61" s="318">
        <v>3.8493570000000252</v>
      </c>
      <c r="N61" s="319"/>
      <c r="O61" s="319"/>
      <c r="P61" s="319"/>
      <c r="Q61" s="319"/>
      <c r="R61" s="319"/>
      <c r="S61" s="319"/>
    </row>
    <row r="62" spans="1:19">
      <c r="A62" s="316" t="s">
        <v>41</v>
      </c>
      <c r="B62" s="317">
        <v>0.21631</v>
      </c>
      <c r="C62" s="317">
        <v>0.20183799999999999</v>
      </c>
      <c r="D62" s="317">
        <v>0.111694</v>
      </c>
      <c r="E62" s="317">
        <v>0.149281</v>
      </c>
      <c r="F62" s="317">
        <v>3.0001699999999998</v>
      </c>
      <c r="G62" s="317">
        <v>3.0256989999999999</v>
      </c>
      <c r="H62" s="317">
        <v>5.8041000000000002E-2</v>
      </c>
      <c r="I62" s="318">
        <v>3.4508999999999998E-2</v>
      </c>
      <c r="J62" s="317">
        <v>5.7188999999999997E-2</v>
      </c>
      <c r="K62" s="317">
        <v>0.127748</v>
      </c>
      <c r="L62" s="317">
        <v>2.8263090000000091</v>
      </c>
      <c r="M62" s="318">
        <v>2.9723959999999963</v>
      </c>
      <c r="N62" s="319"/>
      <c r="O62" s="319"/>
      <c r="P62" s="319"/>
      <c r="Q62" s="319"/>
      <c r="R62" s="319"/>
      <c r="S62" s="319"/>
    </row>
    <row r="63" spans="1:19">
      <c r="A63" s="316" t="s">
        <v>219</v>
      </c>
      <c r="B63" s="317">
        <v>0.15010699999999999</v>
      </c>
      <c r="C63" s="317">
        <v>0.21057500000000001</v>
      </c>
      <c r="D63" s="317">
        <v>0.25891999999999998</v>
      </c>
      <c r="E63" s="317">
        <v>0.23653099999999999</v>
      </c>
      <c r="F63" s="317">
        <v>0.26243499999999997</v>
      </c>
      <c r="G63" s="317">
        <v>0.15712699999999999</v>
      </c>
      <c r="H63" s="317">
        <v>2.9307E-2</v>
      </c>
      <c r="I63" s="318">
        <v>5.62E-2</v>
      </c>
      <c r="J63" s="317">
        <v>0.14525199999999999</v>
      </c>
      <c r="K63" s="317">
        <v>0.246724</v>
      </c>
      <c r="L63" s="317">
        <v>4.3467599999999926</v>
      </c>
      <c r="M63" s="318">
        <v>4.4787419999999916</v>
      </c>
      <c r="N63" s="319"/>
      <c r="O63" s="319"/>
      <c r="P63" s="319"/>
      <c r="Q63" s="319"/>
      <c r="R63" s="319"/>
      <c r="S63" s="319"/>
    </row>
    <row r="64" spans="1:19">
      <c r="A64" s="316" t="s">
        <v>220</v>
      </c>
      <c r="B64" s="317">
        <v>0.28068599999999999</v>
      </c>
      <c r="C64" s="317">
        <v>0.248499</v>
      </c>
      <c r="D64" s="317">
        <v>6.2956999999999999E-2</v>
      </c>
      <c r="E64" s="317">
        <v>3.0044000000000001E-2</v>
      </c>
      <c r="F64" s="317">
        <v>0.105335</v>
      </c>
      <c r="G64" s="317">
        <v>9.1148999999999994E-2</v>
      </c>
      <c r="H64" s="317">
        <v>2.0971E-2</v>
      </c>
      <c r="I64" s="318">
        <v>1.1365E-2</v>
      </c>
      <c r="J64" s="317">
        <v>5.525E-2</v>
      </c>
      <c r="K64" s="317">
        <v>7.8607999999999997E-2</v>
      </c>
      <c r="L64" s="317">
        <v>5.2645589999999958</v>
      </c>
      <c r="M64" s="318">
        <v>4.9549639999999977</v>
      </c>
      <c r="N64" s="319"/>
      <c r="O64" s="319"/>
      <c r="P64" s="319"/>
      <c r="Q64" s="319"/>
      <c r="R64" s="319"/>
      <c r="S64" s="319"/>
    </row>
    <row r="65" spans="1:19">
      <c r="A65" s="316" t="s">
        <v>221</v>
      </c>
      <c r="B65" s="317">
        <v>0.29864400000000002</v>
      </c>
      <c r="C65" s="317">
        <v>0.33515299999999998</v>
      </c>
      <c r="D65" s="317">
        <v>4.7024999999999997E-2</v>
      </c>
      <c r="E65" s="317">
        <v>3.8156000000000002E-2</v>
      </c>
      <c r="F65" s="317">
        <v>0.14010600000000001</v>
      </c>
      <c r="G65" s="317">
        <v>0.248247</v>
      </c>
      <c r="H65" s="317">
        <v>4.5941999999999997E-2</v>
      </c>
      <c r="I65" s="318">
        <v>1.4956000000000001E-2</v>
      </c>
      <c r="J65" s="317">
        <v>7.8650999999999999E-2</v>
      </c>
      <c r="K65" s="317">
        <v>0.182007</v>
      </c>
      <c r="L65" s="317">
        <v>14.981655000000007</v>
      </c>
      <c r="M65" s="318">
        <v>14.091822999999993</v>
      </c>
      <c r="N65" s="319"/>
      <c r="O65" s="319"/>
      <c r="P65" s="319"/>
      <c r="Q65" s="319"/>
      <c r="R65" s="319"/>
      <c r="S65" s="319"/>
    </row>
    <row r="66" spans="1:19">
      <c r="A66" s="316" t="s">
        <v>42</v>
      </c>
      <c r="B66" s="317">
        <v>0.16893900000000001</v>
      </c>
      <c r="C66" s="317">
        <v>0.18215500000000001</v>
      </c>
      <c r="D66" s="317">
        <v>1.2900999999999999E-2</v>
      </c>
      <c r="E66" s="317">
        <v>4.15E-3</v>
      </c>
      <c r="F66" s="317">
        <v>0.97848999999999997</v>
      </c>
      <c r="G66" s="317">
        <v>1.351345</v>
      </c>
      <c r="H66" s="317">
        <v>0</v>
      </c>
      <c r="I66" s="318">
        <v>0</v>
      </c>
      <c r="J66" s="317">
        <v>5.0368999999999997E-2</v>
      </c>
      <c r="K66" s="317">
        <v>0.11172700000000001</v>
      </c>
      <c r="L66" s="317">
        <v>6.1576500000000074</v>
      </c>
      <c r="M66" s="318">
        <v>6.0481690000000157</v>
      </c>
      <c r="N66" s="319"/>
      <c r="O66" s="319"/>
      <c r="P66" s="319"/>
      <c r="Q66" s="319"/>
      <c r="R66" s="319"/>
      <c r="S66" s="319"/>
    </row>
    <row r="67" spans="1:19">
      <c r="A67" s="316" t="s">
        <v>30</v>
      </c>
      <c r="B67" s="317">
        <v>0.12084</v>
      </c>
      <c r="C67" s="317">
        <v>0.166604</v>
      </c>
      <c r="D67" s="317">
        <v>3.6455000000000001E-2</v>
      </c>
      <c r="E67" s="317">
        <v>4.7795999999999998E-2</v>
      </c>
      <c r="F67" s="317">
        <v>5.4919999999999997E-2</v>
      </c>
      <c r="G67" s="317">
        <v>6.5638000000000002E-2</v>
      </c>
      <c r="H67" s="317">
        <v>7.4799999999999997E-4</v>
      </c>
      <c r="I67" s="318">
        <v>1.1770000000000001E-3</v>
      </c>
      <c r="J67" s="317">
        <v>2.7845999999999999E-2</v>
      </c>
      <c r="K67" s="317">
        <v>1.645E-3</v>
      </c>
      <c r="L67" s="317">
        <v>5.2097380000000104</v>
      </c>
      <c r="M67" s="318">
        <v>5.2362399999999827</v>
      </c>
      <c r="N67" s="319"/>
      <c r="O67" s="319"/>
      <c r="P67" s="319"/>
      <c r="Q67" s="319"/>
      <c r="R67" s="319"/>
      <c r="S67" s="319"/>
    </row>
    <row r="68" spans="1:19">
      <c r="A68" s="316" t="s">
        <v>222</v>
      </c>
      <c r="B68" s="317">
        <v>0.12464600000000001</v>
      </c>
      <c r="C68" s="317">
        <v>0.29571700000000001</v>
      </c>
      <c r="D68" s="317">
        <v>1.193E-3</v>
      </c>
      <c r="E68" s="317">
        <v>3.1147999999999999E-2</v>
      </c>
      <c r="F68" s="317">
        <v>3.1474000000000002E-2</v>
      </c>
      <c r="G68" s="317">
        <v>2.2173999999999999E-2</v>
      </c>
      <c r="H68" s="317">
        <v>7.1659999999999996E-3</v>
      </c>
      <c r="I68" s="318">
        <v>1.4289999999999999E-3</v>
      </c>
      <c r="J68" s="317">
        <v>0</v>
      </c>
      <c r="K68" s="317">
        <v>1.5339E-2</v>
      </c>
      <c r="L68" s="317">
        <v>3.5568410000000039</v>
      </c>
      <c r="M68" s="318">
        <v>4.2769659999999901</v>
      </c>
      <c r="N68" s="319"/>
      <c r="O68" s="319"/>
      <c r="P68" s="319"/>
      <c r="Q68" s="319"/>
      <c r="R68" s="319"/>
      <c r="S68" s="319"/>
    </row>
    <row r="69" spans="1:19">
      <c r="A69" s="316" t="s">
        <v>56</v>
      </c>
      <c r="B69" s="317">
        <v>0.33380399999999999</v>
      </c>
      <c r="C69" s="317">
        <v>0.36903200000000003</v>
      </c>
      <c r="D69" s="317">
        <v>1.4315450000000001</v>
      </c>
      <c r="E69" s="317">
        <v>1.704061</v>
      </c>
      <c r="F69" s="317">
        <v>0.203435</v>
      </c>
      <c r="G69" s="317">
        <v>0.24477599999999999</v>
      </c>
      <c r="H69" s="317">
        <v>3.2955969999999999</v>
      </c>
      <c r="I69" s="318">
        <v>2.1755070000000001</v>
      </c>
      <c r="J69" s="317">
        <v>0.46943200000000002</v>
      </c>
      <c r="K69" s="317">
        <v>0.65962299999999996</v>
      </c>
      <c r="L69" s="317">
        <v>5.7262500000000092</v>
      </c>
      <c r="M69" s="318">
        <v>6.327216</v>
      </c>
      <c r="N69" s="319"/>
      <c r="O69" s="319"/>
      <c r="P69" s="319"/>
      <c r="Q69" s="319"/>
      <c r="R69" s="319"/>
      <c r="S69" s="319"/>
    </row>
    <row r="70" spans="1:19">
      <c r="A70" s="316" t="s">
        <v>44</v>
      </c>
      <c r="B70" s="317">
        <v>1.654825</v>
      </c>
      <c r="C70" s="317">
        <v>1.593845</v>
      </c>
      <c r="D70" s="317">
        <v>9.5696000000000003E-2</v>
      </c>
      <c r="E70" s="317">
        <v>6.4441999999999999E-2</v>
      </c>
      <c r="F70" s="317">
        <v>0.389461</v>
      </c>
      <c r="G70" s="317">
        <v>0.39337</v>
      </c>
      <c r="H70" s="317">
        <v>0.93096299999999998</v>
      </c>
      <c r="I70" s="318">
        <v>0.64489200000000002</v>
      </c>
      <c r="J70" s="317">
        <v>0.29764699999999999</v>
      </c>
      <c r="K70" s="317">
        <v>0.64371999999999996</v>
      </c>
      <c r="L70" s="317">
        <v>6.2338329999999909</v>
      </c>
      <c r="M70" s="318">
        <v>5.9402989999999987</v>
      </c>
      <c r="N70" s="319"/>
      <c r="O70" s="319"/>
      <c r="P70" s="319"/>
      <c r="Q70" s="319"/>
      <c r="R70" s="319"/>
      <c r="S70" s="319"/>
    </row>
    <row r="71" spans="1:19">
      <c r="A71" s="320" t="s">
        <v>223</v>
      </c>
      <c r="B71" s="317">
        <v>1.965095</v>
      </c>
      <c r="C71" s="317">
        <v>1.857434</v>
      </c>
      <c r="D71" s="317">
        <v>0.112251</v>
      </c>
      <c r="E71" s="317">
        <v>7.6351000000000002E-2</v>
      </c>
      <c r="F71" s="317">
        <v>0.44432100000000002</v>
      </c>
      <c r="G71" s="317">
        <v>0.45511099999999999</v>
      </c>
      <c r="H71" s="317">
        <v>1.112722</v>
      </c>
      <c r="I71" s="318">
        <v>0.76406799999999997</v>
      </c>
      <c r="J71" s="317">
        <v>0.35522399999999998</v>
      </c>
      <c r="K71" s="317">
        <v>0.75304700000000002</v>
      </c>
      <c r="L71" s="317">
        <v>6.6520299999999875</v>
      </c>
      <c r="M71" s="318">
        <v>6.0868520000000137</v>
      </c>
      <c r="N71" s="319"/>
      <c r="O71" s="319"/>
      <c r="P71" s="319"/>
      <c r="Q71" s="319"/>
      <c r="R71" s="319"/>
      <c r="S71" s="319"/>
    </row>
    <row r="72" spans="1:19">
      <c r="A72" s="316" t="s">
        <v>224</v>
      </c>
      <c r="B72" s="317">
        <v>5.9019000000000002E-2</v>
      </c>
      <c r="C72" s="317">
        <v>0.22531200000000001</v>
      </c>
      <c r="D72" s="317">
        <v>0</v>
      </c>
      <c r="E72" s="317">
        <v>0</v>
      </c>
      <c r="F72" s="317">
        <v>7.3432999999999998E-2</v>
      </c>
      <c r="G72" s="317">
        <v>3.7824999999999998E-2</v>
      </c>
      <c r="H72" s="317">
        <v>4.1729999999999996E-3</v>
      </c>
      <c r="I72" s="318">
        <v>0</v>
      </c>
      <c r="J72" s="317">
        <v>0</v>
      </c>
      <c r="K72" s="317">
        <v>7.1433999999999997E-2</v>
      </c>
      <c r="L72" s="317">
        <v>3.9725139999999932</v>
      </c>
      <c r="M72" s="318">
        <v>4.2151690000000066</v>
      </c>
      <c r="N72" s="319"/>
      <c r="O72" s="319"/>
      <c r="P72" s="319"/>
      <c r="Q72" s="319"/>
      <c r="R72" s="319"/>
      <c r="S72" s="319"/>
    </row>
    <row r="73" spans="1:19">
      <c r="A73" s="316" t="s">
        <v>45</v>
      </c>
      <c r="B73" s="317">
        <v>0.13831499999999999</v>
      </c>
      <c r="C73" s="317">
        <v>0.210648</v>
      </c>
      <c r="D73" s="317">
        <v>0</v>
      </c>
      <c r="E73" s="317">
        <v>6.7590000000000003E-3</v>
      </c>
      <c r="F73" s="317">
        <v>1.3481E-2</v>
      </c>
      <c r="G73" s="317">
        <v>6.6911999999999999E-2</v>
      </c>
      <c r="H73" s="317">
        <v>6.3559999999999997E-3</v>
      </c>
      <c r="I73" s="318">
        <v>0</v>
      </c>
      <c r="J73" s="317">
        <v>1.5675999999999999E-2</v>
      </c>
      <c r="K73" s="317">
        <v>0</v>
      </c>
      <c r="L73" s="317">
        <v>3.6374300000000028</v>
      </c>
      <c r="M73" s="318">
        <v>3.4520659999999967</v>
      </c>
      <c r="N73" s="319"/>
      <c r="O73" s="319"/>
      <c r="P73" s="319"/>
      <c r="Q73" s="319"/>
      <c r="R73" s="319"/>
      <c r="S73" s="319"/>
    </row>
    <row r="74" spans="1:19">
      <c r="A74" s="316" t="s">
        <v>225</v>
      </c>
      <c r="B74" s="317">
        <v>0.36988199999999999</v>
      </c>
      <c r="C74" s="317">
        <v>0.64524899999999996</v>
      </c>
      <c r="D74" s="317">
        <v>3.5229490000000001</v>
      </c>
      <c r="E74" s="317">
        <v>3.020451</v>
      </c>
      <c r="F74" s="317">
        <v>0.75281900000000002</v>
      </c>
      <c r="G74" s="317">
        <v>0.82093400000000005</v>
      </c>
      <c r="H74" s="317">
        <v>10.148624</v>
      </c>
      <c r="I74" s="318">
        <v>11.995609</v>
      </c>
      <c r="J74" s="317">
        <v>1.020132</v>
      </c>
      <c r="K74" s="317">
        <v>1.5773379999999999</v>
      </c>
      <c r="L74" s="317">
        <v>6.6186739999999986</v>
      </c>
      <c r="M74" s="318">
        <v>5.5483900000000048</v>
      </c>
      <c r="N74" s="319"/>
      <c r="O74" s="319"/>
      <c r="P74" s="319"/>
      <c r="Q74" s="319"/>
      <c r="R74" s="319"/>
      <c r="S74" s="319"/>
    </row>
    <row r="75" spans="1:19">
      <c r="A75" s="316" t="s">
        <v>226</v>
      </c>
      <c r="B75" s="317">
        <v>6.3741000000000006E-2</v>
      </c>
      <c r="C75" s="317">
        <v>0.122491</v>
      </c>
      <c r="D75" s="317">
        <v>3.6283000000000003E-2</v>
      </c>
      <c r="E75" s="317">
        <v>2.7481999999999999E-2</v>
      </c>
      <c r="F75" s="317">
        <v>3.0102730000000002</v>
      </c>
      <c r="G75" s="317">
        <v>1.7075849999999999</v>
      </c>
      <c r="H75" s="317">
        <v>1.1547999999999999E-2</v>
      </c>
      <c r="I75" s="318">
        <v>7.247E-3</v>
      </c>
      <c r="J75" s="317">
        <v>0</v>
      </c>
      <c r="K75" s="317">
        <v>6.7429999999999999E-3</v>
      </c>
      <c r="L75" s="317">
        <v>3.0529780000000146</v>
      </c>
      <c r="M75" s="318">
        <v>3.1097309999999929</v>
      </c>
      <c r="N75" s="319"/>
      <c r="O75" s="319"/>
      <c r="P75" s="319"/>
      <c r="Q75" s="319"/>
      <c r="R75" s="319"/>
      <c r="S75" s="319"/>
    </row>
    <row r="76" spans="1:19">
      <c r="A76" s="316" t="s">
        <v>227</v>
      </c>
      <c r="B76" s="317">
        <v>0.140039</v>
      </c>
      <c r="C76" s="317">
        <v>0.15768399999999999</v>
      </c>
      <c r="D76" s="317">
        <v>0.149948</v>
      </c>
      <c r="E76" s="317">
        <v>7.7349000000000001E-2</v>
      </c>
      <c r="F76" s="317">
        <v>5.0061000000000001E-2</v>
      </c>
      <c r="G76" s="317">
        <v>4.5924E-2</v>
      </c>
      <c r="H76" s="317">
        <v>0</v>
      </c>
      <c r="I76" s="318">
        <v>0</v>
      </c>
      <c r="J76" s="317">
        <v>9.7309000000000007E-2</v>
      </c>
      <c r="K76" s="317">
        <v>0.135794</v>
      </c>
      <c r="L76" s="317">
        <v>5.2489260000000133</v>
      </c>
      <c r="M76" s="318">
        <v>5.0228259999999869</v>
      </c>
      <c r="N76" s="319"/>
      <c r="O76" s="319"/>
      <c r="P76" s="319"/>
      <c r="Q76" s="319"/>
      <c r="R76" s="319"/>
      <c r="S76" s="319"/>
    </row>
    <row r="77" spans="1:19">
      <c r="A77" s="316" t="s">
        <v>228</v>
      </c>
      <c r="B77" s="317">
        <v>0.205456</v>
      </c>
      <c r="C77" s="317">
        <v>0.19816400000000001</v>
      </c>
      <c r="D77" s="317">
        <v>4.1641180000000002</v>
      </c>
      <c r="E77" s="317">
        <v>4.3064900000000002</v>
      </c>
      <c r="F77" s="317">
        <v>0.22059699999999999</v>
      </c>
      <c r="G77" s="317">
        <v>0.24151500000000001</v>
      </c>
      <c r="H77" s="317">
        <v>12.6248</v>
      </c>
      <c r="I77" s="318">
        <v>11.385201</v>
      </c>
      <c r="J77" s="317">
        <v>0.449156</v>
      </c>
      <c r="K77" s="317">
        <v>0.70204699999999998</v>
      </c>
      <c r="L77" s="317">
        <v>3.6891599999999833</v>
      </c>
      <c r="M77" s="318">
        <v>3.7252809999999918</v>
      </c>
      <c r="N77" s="319"/>
      <c r="O77" s="319"/>
      <c r="P77" s="319"/>
      <c r="Q77" s="319"/>
      <c r="R77" s="319"/>
      <c r="S77" s="319"/>
    </row>
    <row r="78" spans="1:19">
      <c r="A78" s="316" t="s">
        <v>46</v>
      </c>
      <c r="B78" s="317">
        <v>0.25625500000000001</v>
      </c>
      <c r="C78" s="317">
        <v>0.36715599999999998</v>
      </c>
      <c r="D78" s="317">
        <v>4.6647309999999997</v>
      </c>
      <c r="E78" s="317">
        <v>4.7976710000000002</v>
      </c>
      <c r="F78" s="317">
        <v>0.24557899999999999</v>
      </c>
      <c r="G78" s="317">
        <v>0.31844899999999998</v>
      </c>
      <c r="H78" s="317">
        <v>6.1912459999999996</v>
      </c>
      <c r="I78" s="318">
        <v>6.116873</v>
      </c>
      <c r="J78" s="317">
        <v>0.26331599999999999</v>
      </c>
      <c r="K78" s="317">
        <v>0.44161699999999998</v>
      </c>
      <c r="L78" s="317">
        <v>3.7054029999999827</v>
      </c>
      <c r="M78" s="318">
        <v>3.8036200000000235</v>
      </c>
      <c r="N78" s="319"/>
      <c r="O78" s="319"/>
      <c r="P78" s="319"/>
      <c r="Q78" s="319"/>
      <c r="R78" s="319"/>
      <c r="S78" s="319"/>
    </row>
    <row r="79" spans="1:19">
      <c r="A79" s="316" t="s">
        <v>47</v>
      </c>
      <c r="B79" s="317">
        <v>0.131686</v>
      </c>
      <c r="C79" s="317">
        <v>0.16278699999999999</v>
      </c>
      <c r="D79" s="317">
        <v>2.6942529999999998</v>
      </c>
      <c r="E79" s="317">
        <v>2.3874</v>
      </c>
      <c r="F79" s="317">
        <v>6.0325999999999998E-2</v>
      </c>
      <c r="G79" s="317">
        <v>0.112882</v>
      </c>
      <c r="H79" s="317">
        <v>14.090927000000001</v>
      </c>
      <c r="I79" s="318">
        <v>12.712479999999999</v>
      </c>
      <c r="J79" s="317">
        <v>0.11953900000000001</v>
      </c>
      <c r="K79" s="317">
        <v>0.108989</v>
      </c>
      <c r="L79" s="317">
        <v>4.661647999999996</v>
      </c>
      <c r="M79" s="318">
        <v>4.78805100000001</v>
      </c>
      <c r="N79" s="319"/>
      <c r="O79" s="319"/>
      <c r="P79" s="319"/>
      <c r="Q79" s="319"/>
      <c r="R79" s="319"/>
      <c r="S79" s="319"/>
    </row>
    <row r="80" spans="1:19">
      <c r="A80" s="316" t="s">
        <v>48</v>
      </c>
      <c r="B80" s="317">
        <v>0.34955399999999998</v>
      </c>
      <c r="C80" s="317">
        <v>0.20810899999999999</v>
      </c>
      <c r="D80" s="317">
        <v>2.924944</v>
      </c>
      <c r="E80" s="317">
        <v>2.9272</v>
      </c>
      <c r="F80" s="317">
        <v>0.12831400000000001</v>
      </c>
      <c r="G80" s="317">
        <v>0.106354</v>
      </c>
      <c r="H80" s="317">
        <v>6.7707059999999997</v>
      </c>
      <c r="I80" s="318">
        <v>7.3710259999999996</v>
      </c>
      <c r="J80" s="317">
        <v>0.338312</v>
      </c>
      <c r="K80" s="317">
        <v>0.23202999999999999</v>
      </c>
      <c r="L80" s="317">
        <v>8.3065919999999878</v>
      </c>
      <c r="M80" s="318">
        <v>7.8504910000000052</v>
      </c>
      <c r="N80" s="319"/>
      <c r="O80" s="319"/>
      <c r="P80" s="319"/>
      <c r="Q80" s="319"/>
      <c r="R80" s="319"/>
      <c r="S80" s="319"/>
    </row>
    <row r="81" spans="1:19">
      <c r="A81" s="316" t="s">
        <v>52</v>
      </c>
      <c r="B81" s="317">
        <v>0.19850999999999999</v>
      </c>
      <c r="C81" s="317">
        <v>0.187859</v>
      </c>
      <c r="D81" s="317">
        <v>0.12617100000000001</v>
      </c>
      <c r="E81" s="317">
        <v>0.115327</v>
      </c>
      <c r="F81" s="317">
        <v>0.90780300000000003</v>
      </c>
      <c r="G81" s="317">
        <v>0.76599499999999998</v>
      </c>
      <c r="H81" s="317">
        <v>0.66120000000000001</v>
      </c>
      <c r="I81" s="318">
        <v>0.55521200000000004</v>
      </c>
      <c r="J81" s="317">
        <v>8.2364999999999994E-2</v>
      </c>
      <c r="K81" s="317">
        <v>4.4134E-2</v>
      </c>
      <c r="L81" s="317">
        <v>3.9297070000000138</v>
      </c>
      <c r="M81" s="318">
        <v>4.352517000000006</v>
      </c>
      <c r="N81" s="319"/>
      <c r="O81" s="319"/>
      <c r="P81" s="319"/>
      <c r="Q81" s="319"/>
      <c r="R81" s="319"/>
      <c r="S81" s="319"/>
    </row>
    <row r="82" spans="1:19">
      <c r="A82" s="316" t="s">
        <v>115</v>
      </c>
      <c r="B82" s="317">
        <v>0.109249</v>
      </c>
      <c r="C82" s="317">
        <v>0.168181</v>
      </c>
      <c r="D82" s="317">
        <v>0.111499</v>
      </c>
      <c r="E82" s="317">
        <v>0.10587000000000001</v>
      </c>
      <c r="F82" s="317">
        <v>3.6289929999999999</v>
      </c>
      <c r="G82" s="317">
        <v>3.2622550000000001</v>
      </c>
      <c r="H82" s="317">
        <v>4.6150999999999998E-2</v>
      </c>
      <c r="I82" s="318">
        <v>4.9459999999999999E-3</v>
      </c>
      <c r="J82" s="317">
        <v>8.3461999999999995E-2</v>
      </c>
      <c r="K82" s="317">
        <v>0.135765</v>
      </c>
      <c r="L82" s="317">
        <v>8.1579930000000083</v>
      </c>
      <c r="M82" s="318">
        <v>8.1195479999999804</v>
      </c>
      <c r="N82" s="319"/>
      <c r="O82" s="319"/>
      <c r="P82" s="319"/>
      <c r="Q82" s="319"/>
      <c r="R82" s="319"/>
      <c r="S82" s="319"/>
    </row>
    <row r="83" spans="1:19">
      <c r="A83" s="316" t="s">
        <v>91</v>
      </c>
      <c r="B83" s="317">
        <v>0.148123</v>
      </c>
      <c r="C83" s="317">
        <v>0.15767</v>
      </c>
      <c r="D83" s="317">
        <v>6.5760000000000002E-3</v>
      </c>
      <c r="E83" s="317">
        <v>5.9119999999999997E-3</v>
      </c>
      <c r="F83" s="317">
        <v>3.3557999999999998E-2</v>
      </c>
      <c r="G83" s="317">
        <v>8.3899000000000001E-2</v>
      </c>
      <c r="H83" s="317">
        <v>1.9E-3</v>
      </c>
      <c r="I83" s="318">
        <v>2.3479999999999998E-3</v>
      </c>
      <c r="J83" s="317">
        <v>1.1809999999999999E-2</v>
      </c>
      <c r="K83" s="317">
        <v>9.4809999999999998E-3</v>
      </c>
      <c r="L83" s="317">
        <v>4.3058429999999897</v>
      </c>
      <c r="M83" s="318">
        <v>4.7430950000000136</v>
      </c>
      <c r="N83" s="319"/>
      <c r="O83" s="319"/>
      <c r="P83" s="319"/>
      <c r="Q83" s="319"/>
      <c r="R83" s="319"/>
      <c r="S83" s="319"/>
    </row>
    <row r="84" spans="1:19">
      <c r="A84" s="316" t="s">
        <v>310</v>
      </c>
      <c r="B84" s="317">
        <v>0.59454499999999999</v>
      </c>
      <c r="C84" s="317">
        <v>0.64446099999999995</v>
      </c>
      <c r="D84" s="317">
        <v>1.7769999999999999E-3</v>
      </c>
      <c r="E84" s="317">
        <v>2.2828000000000001E-2</v>
      </c>
      <c r="F84" s="317">
        <v>0.78533900000000001</v>
      </c>
      <c r="G84" s="317">
        <v>0.320573</v>
      </c>
      <c r="H84" s="317">
        <v>2.3540000000000002E-3</v>
      </c>
      <c r="I84" s="318">
        <v>5.8659999999999997E-3</v>
      </c>
      <c r="J84" s="317">
        <v>0.22853399999999999</v>
      </c>
      <c r="K84" s="317">
        <v>0.51317299999999999</v>
      </c>
      <c r="L84" s="317">
        <v>7.1127230000000115</v>
      </c>
      <c r="M84" s="318">
        <v>8.5780080000000041</v>
      </c>
      <c r="N84" s="319"/>
      <c r="O84" s="319"/>
      <c r="P84" s="319"/>
      <c r="Q84" s="319"/>
      <c r="R84" s="319"/>
      <c r="S84" s="319"/>
    </row>
    <row r="85" spans="1:19">
      <c r="A85" s="321" t="s">
        <v>311</v>
      </c>
      <c r="B85" s="317">
        <v>0.99113099999999998</v>
      </c>
      <c r="C85" s="317">
        <v>0.36651800000000001</v>
      </c>
      <c r="D85" s="317">
        <v>0</v>
      </c>
      <c r="E85" s="317">
        <v>6.2040000000000003E-3</v>
      </c>
      <c r="F85" s="317">
        <v>0.29877199999999998</v>
      </c>
      <c r="G85" s="317">
        <v>0.23949000000000001</v>
      </c>
      <c r="H85" s="317">
        <v>0.174869</v>
      </c>
      <c r="I85" s="318">
        <v>2.7518999999999998E-2</v>
      </c>
      <c r="J85" s="317">
        <v>0.75360899999999997</v>
      </c>
      <c r="K85" s="317">
        <v>1.4866600000000001</v>
      </c>
      <c r="L85" s="317">
        <v>13.034663000000004</v>
      </c>
      <c r="M85" s="318">
        <v>14.058684999999997</v>
      </c>
      <c r="N85" s="319"/>
      <c r="O85" s="319"/>
      <c r="P85" s="319"/>
      <c r="Q85" s="319"/>
      <c r="R85" s="319"/>
      <c r="S85" s="319"/>
    </row>
    <row r="86" spans="1:19">
      <c r="A86" s="316" t="s">
        <v>312</v>
      </c>
      <c r="B86" s="317">
        <v>0</v>
      </c>
      <c r="C86" s="317">
        <v>8.7568999999999994E-2</v>
      </c>
      <c r="D86" s="317">
        <v>2.2938E-2</v>
      </c>
      <c r="E86" s="317">
        <v>0</v>
      </c>
      <c r="F86" s="317">
        <v>0</v>
      </c>
      <c r="G86" s="317">
        <v>0</v>
      </c>
      <c r="H86" s="317">
        <v>0</v>
      </c>
      <c r="I86" s="318">
        <v>0</v>
      </c>
      <c r="J86" s="317">
        <v>0</v>
      </c>
      <c r="K86" s="317">
        <v>2.1787999999999998E-2</v>
      </c>
      <c r="L86" s="317">
        <v>6.1093110000000124</v>
      </c>
      <c r="M86" s="318">
        <v>7.8107809999999951</v>
      </c>
      <c r="N86" s="319"/>
      <c r="O86" s="319"/>
      <c r="P86" s="319"/>
      <c r="Q86" s="319"/>
      <c r="R86" s="319"/>
      <c r="S86" s="319"/>
    </row>
    <row r="87" spans="1:19">
      <c r="A87" s="316" t="s">
        <v>313</v>
      </c>
      <c r="B87" s="317">
        <v>2.0786159999999998</v>
      </c>
      <c r="C87" s="317">
        <v>2.3395800000000002</v>
      </c>
      <c r="D87" s="317">
        <v>0.11629100000000001</v>
      </c>
      <c r="E87" s="317">
        <v>0.45383699999999999</v>
      </c>
      <c r="F87" s="317">
        <v>1.3661920000000001</v>
      </c>
      <c r="G87" s="317">
        <v>1.489587</v>
      </c>
      <c r="H87" s="317">
        <v>0.54658799999999996</v>
      </c>
      <c r="I87" s="318">
        <v>0.28508800000000001</v>
      </c>
      <c r="J87" s="317">
        <v>1.3311630000000001</v>
      </c>
      <c r="K87" s="317">
        <v>1.703848</v>
      </c>
      <c r="L87" s="317">
        <v>12.193915000000006</v>
      </c>
      <c r="M87" s="318">
        <v>14.201563000000014</v>
      </c>
      <c r="N87" s="319"/>
      <c r="O87" s="319"/>
      <c r="P87" s="319"/>
      <c r="Q87" s="319"/>
      <c r="R87" s="319"/>
      <c r="S87" s="319"/>
    </row>
    <row r="88" spans="1:19">
      <c r="A88" s="316" t="s">
        <v>49</v>
      </c>
      <c r="B88" s="317">
        <v>0.144597</v>
      </c>
      <c r="C88" s="317">
        <v>0.15878600000000001</v>
      </c>
      <c r="D88" s="317">
        <v>8.9899999999999995E-4</v>
      </c>
      <c r="E88" s="317">
        <v>1.9740000000000001E-3</v>
      </c>
      <c r="F88" s="317">
        <v>0.210789</v>
      </c>
      <c r="G88" s="317">
        <v>0.22484100000000001</v>
      </c>
      <c r="H88" s="317">
        <v>2.0100000000000001E-4</v>
      </c>
      <c r="I88" s="318">
        <v>9.5699999999999995E-4</v>
      </c>
      <c r="J88" s="317">
        <v>1.5841000000000001E-2</v>
      </c>
      <c r="K88" s="317">
        <v>2.1736999999999999E-2</v>
      </c>
      <c r="L88" s="317">
        <v>4.0212209999999864</v>
      </c>
      <c r="M88" s="318">
        <v>4.236611999999977</v>
      </c>
      <c r="N88" s="319"/>
      <c r="O88" s="319"/>
      <c r="P88" s="319"/>
      <c r="Q88" s="319"/>
      <c r="R88" s="319"/>
      <c r="S88" s="319"/>
    </row>
    <row r="89" spans="1:19">
      <c r="A89" s="316" t="s">
        <v>287</v>
      </c>
      <c r="B89" s="317">
        <v>0.333754</v>
      </c>
      <c r="C89" s="317">
        <v>0.40795599999999999</v>
      </c>
      <c r="D89" s="317">
        <v>2.3210000000000001E-2</v>
      </c>
      <c r="E89" s="317">
        <v>2.1979999999999999E-3</v>
      </c>
      <c r="F89" s="317">
        <v>0.24218200000000001</v>
      </c>
      <c r="G89" s="317">
        <v>0.188862</v>
      </c>
      <c r="H89" s="317">
        <v>0.35970299999999999</v>
      </c>
      <c r="I89" s="318">
        <v>3.0825999999999999E-2</v>
      </c>
      <c r="J89" s="317">
        <v>0.154748</v>
      </c>
      <c r="K89" s="317">
        <v>9.1673000000000004E-2</v>
      </c>
      <c r="L89" s="317">
        <v>9.0865699999999965</v>
      </c>
      <c r="M89" s="318">
        <v>11.241766999999996</v>
      </c>
      <c r="N89" s="319"/>
      <c r="O89" s="319"/>
      <c r="P89" s="319"/>
      <c r="Q89" s="319"/>
      <c r="R89" s="319"/>
      <c r="S89" s="319"/>
    </row>
    <row r="90" spans="1:19">
      <c r="A90" s="316" t="s">
        <v>314</v>
      </c>
      <c r="B90" s="317">
        <v>0.10564</v>
      </c>
      <c r="C90" s="317">
        <v>0.139511</v>
      </c>
      <c r="D90" s="317">
        <v>9.9200000000000004E-4</v>
      </c>
      <c r="E90" s="317">
        <v>2.6136E-2</v>
      </c>
      <c r="F90" s="317">
        <v>6.1795000000000003E-2</v>
      </c>
      <c r="G90" s="317">
        <v>2.6749999999999999E-2</v>
      </c>
      <c r="H90" s="317">
        <v>1.4970000000000001E-3</v>
      </c>
      <c r="I90" s="318">
        <v>8.1899999999999996E-4</v>
      </c>
      <c r="J90" s="317">
        <v>4.0150000000000003E-3</v>
      </c>
      <c r="K90" s="317">
        <v>0</v>
      </c>
      <c r="L90" s="317">
        <v>4.1808000000000076</v>
      </c>
      <c r="M90" s="318">
        <v>4.7248999999999963</v>
      </c>
      <c r="N90" s="319"/>
      <c r="O90" s="319"/>
      <c r="P90" s="319"/>
      <c r="Q90" s="319"/>
      <c r="R90" s="319"/>
      <c r="S90" s="319"/>
    </row>
    <row r="91" spans="1:19">
      <c r="A91" s="316" t="s">
        <v>315</v>
      </c>
      <c r="B91" s="317">
        <v>0.23035900000000001</v>
      </c>
      <c r="C91" s="317">
        <v>0.17377899999999999</v>
      </c>
      <c r="D91" s="317">
        <v>1.5452E-2</v>
      </c>
      <c r="E91" s="317">
        <v>7.6210000000000002E-3</v>
      </c>
      <c r="F91" s="317">
        <v>2.2098879999999999</v>
      </c>
      <c r="G91" s="317">
        <v>1.9845489999999999</v>
      </c>
      <c r="H91" s="317">
        <v>1.013E-3</v>
      </c>
      <c r="I91" s="318">
        <v>2.1713E-2</v>
      </c>
      <c r="J91" s="317">
        <v>0.126248</v>
      </c>
      <c r="K91" s="317">
        <v>8.7797E-2</v>
      </c>
      <c r="L91" s="317">
        <v>5.4123949999999876</v>
      </c>
      <c r="M91" s="318">
        <v>5.4507430000000001</v>
      </c>
      <c r="N91" s="319"/>
      <c r="O91" s="319"/>
      <c r="P91" s="319"/>
      <c r="Q91" s="319"/>
      <c r="R91" s="319"/>
      <c r="S91" s="319"/>
    </row>
    <row r="92" spans="1:19">
      <c r="A92" s="316" t="s">
        <v>53</v>
      </c>
      <c r="B92" s="317">
        <v>0.21948899999999999</v>
      </c>
      <c r="C92" s="317">
        <v>0.23710500000000001</v>
      </c>
      <c r="D92" s="317">
        <v>8.6960000000000006E-3</v>
      </c>
      <c r="E92" s="317">
        <v>1.1335E-2</v>
      </c>
      <c r="F92" s="317">
        <v>7.8159000000000006E-2</v>
      </c>
      <c r="G92" s="317">
        <v>0.10714700000000001</v>
      </c>
      <c r="H92" s="317">
        <v>2.3059999999999999E-3</v>
      </c>
      <c r="I92" s="318">
        <v>2.5300000000000001E-3</v>
      </c>
      <c r="J92" s="317">
        <v>7.8530000000000006E-3</v>
      </c>
      <c r="K92" s="317">
        <v>9.2429999999999995E-3</v>
      </c>
      <c r="L92" s="317">
        <v>5.2040890000000024</v>
      </c>
      <c r="M92" s="318">
        <v>5.7647470000000132</v>
      </c>
      <c r="N92" s="319"/>
      <c r="O92" s="319"/>
      <c r="P92" s="319"/>
      <c r="Q92" s="319"/>
      <c r="R92" s="319"/>
      <c r="S92" s="319"/>
    </row>
    <row r="93" spans="1:19">
      <c r="A93" s="316" t="s">
        <v>316</v>
      </c>
      <c r="B93" s="317">
        <v>0.21762899999999999</v>
      </c>
      <c r="C93" s="317">
        <v>0.21859500000000001</v>
      </c>
      <c r="D93" s="317">
        <v>0.58877299999999999</v>
      </c>
      <c r="E93" s="317">
        <v>0.65862399999999999</v>
      </c>
      <c r="F93" s="317">
        <v>0.69977900000000004</v>
      </c>
      <c r="G93" s="317">
        <v>0.53057799999999999</v>
      </c>
      <c r="H93" s="317">
        <v>0.39530199999999999</v>
      </c>
      <c r="I93" s="318">
        <v>0.47640500000000002</v>
      </c>
      <c r="J93" s="317">
        <v>0.29881999999999997</v>
      </c>
      <c r="K93" s="317">
        <v>0.58624900000000002</v>
      </c>
      <c r="L93" s="317">
        <v>4.8533309999999812</v>
      </c>
      <c r="M93" s="318">
        <v>4.8883079999999923</v>
      </c>
      <c r="N93" s="319"/>
      <c r="O93" s="319"/>
      <c r="P93" s="319"/>
      <c r="Q93" s="319"/>
      <c r="R93" s="319"/>
      <c r="S93" s="319"/>
    </row>
    <row r="94" spans="1:19">
      <c r="A94" s="316" t="s">
        <v>317</v>
      </c>
      <c r="B94" s="317">
        <v>0.48198800000000003</v>
      </c>
      <c r="C94" s="317">
        <v>0.44779799999999997</v>
      </c>
      <c r="D94" s="317">
        <v>9.8400000000000007E-4</v>
      </c>
      <c r="E94" s="317">
        <v>8.5640000000000004E-3</v>
      </c>
      <c r="F94" s="317">
        <v>0.485651</v>
      </c>
      <c r="G94" s="317">
        <v>0.58933999999999997</v>
      </c>
      <c r="H94" s="317">
        <v>2.0129999999999999E-2</v>
      </c>
      <c r="I94" s="318">
        <v>3.3697999999999999E-2</v>
      </c>
      <c r="J94" s="317">
        <v>0.113579</v>
      </c>
      <c r="K94" s="317">
        <v>0.110079</v>
      </c>
      <c r="L94" s="317">
        <v>6.9365360000000029</v>
      </c>
      <c r="M94" s="318">
        <v>6.068247999999997</v>
      </c>
      <c r="N94" s="319"/>
      <c r="O94" s="319"/>
      <c r="P94" s="319"/>
      <c r="Q94" s="319"/>
      <c r="R94" s="319"/>
      <c r="S94" s="319"/>
    </row>
    <row r="95" spans="1:19">
      <c r="A95" s="316"/>
      <c r="B95" s="317"/>
      <c r="C95" s="317"/>
      <c r="D95" s="317"/>
      <c r="E95" s="317"/>
      <c r="F95" s="317"/>
      <c r="G95" s="317"/>
      <c r="H95" s="317"/>
      <c r="I95" s="318"/>
      <c r="J95" s="317"/>
      <c r="K95" s="317"/>
      <c r="L95" s="317"/>
      <c r="M95" s="318"/>
      <c r="N95" s="319"/>
      <c r="O95" s="319"/>
      <c r="P95" s="319"/>
      <c r="Q95" s="319"/>
      <c r="R95" s="319"/>
      <c r="S95" s="319"/>
    </row>
    <row r="96" spans="1:19" ht="13.5" thickBot="1">
      <c r="A96" s="297" t="s">
        <v>54</v>
      </c>
      <c r="B96" s="298">
        <v>0.23522000000000001</v>
      </c>
      <c r="C96" s="298">
        <v>0.25193199999999999</v>
      </c>
      <c r="D96" s="298">
        <v>0.95167599999999997</v>
      </c>
      <c r="E96" s="298">
        <v>0.95577500000000004</v>
      </c>
      <c r="F96" s="298">
        <v>0.65906200000000004</v>
      </c>
      <c r="G96" s="298">
        <v>0.62785400000000002</v>
      </c>
      <c r="H96" s="298">
        <v>2.4802840000000002</v>
      </c>
      <c r="I96" s="299">
        <v>2.3417690000000002</v>
      </c>
      <c r="J96" s="298">
        <v>0.254</v>
      </c>
      <c r="K96" s="298">
        <v>0.40717199999999998</v>
      </c>
      <c r="L96" s="298">
        <v>4.9530839999999934</v>
      </c>
      <c r="M96" s="299">
        <v>4.9979869999999984</v>
      </c>
    </row>
    <row r="97" spans="1:9" ht="24" customHeight="1">
      <c r="A97" s="328"/>
      <c r="B97" s="329"/>
      <c r="C97" s="330"/>
      <c r="D97" s="329"/>
      <c r="E97" s="331"/>
      <c r="F97" s="324"/>
      <c r="G97" s="331"/>
      <c r="H97" s="324"/>
      <c r="I97" s="324"/>
    </row>
    <row r="98" spans="1:9" ht="23.25">
      <c r="A98" s="332"/>
      <c r="B98" s="305"/>
      <c r="C98" s="305"/>
      <c r="D98" s="305"/>
      <c r="E98" s="325"/>
      <c r="F98" s="325"/>
      <c r="G98" s="325"/>
    </row>
    <row r="99" spans="1:9">
      <c r="A99" s="333"/>
    </row>
    <row r="100" spans="1:9">
      <c r="A100" s="333"/>
    </row>
    <row r="101" spans="1:9">
      <c r="A101" s="300"/>
    </row>
    <row r="102" spans="1:9">
      <c r="A102" s="300"/>
    </row>
  </sheetData>
  <mergeCells count="15">
    <mergeCell ref="F53:G54"/>
    <mergeCell ref="B52:M52"/>
    <mergeCell ref="B53:C54"/>
    <mergeCell ref="D53:E54"/>
    <mergeCell ref="H53:I54"/>
    <mergeCell ref="J53:K54"/>
    <mergeCell ref="L53:M54"/>
    <mergeCell ref="A1:I1"/>
    <mergeCell ref="A3:I3"/>
    <mergeCell ref="A4:I4"/>
    <mergeCell ref="B5:I5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workbookViewId="0">
      <selection activeCell="C19" sqref="C19"/>
    </sheetView>
  </sheetViews>
  <sheetFormatPr baseColWidth="10" defaultColWidth="8.42578125" defaultRowHeight="12.75"/>
  <cols>
    <col min="1" max="1" width="79.28515625" style="9" customWidth="1"/>
    <col min="2" max="2" width="18.28515625" style="12" customWidth="1"/>
    <col min="3" max="5" width="16.7109375" style="12" customWidth="1"/>
    <col min="6" max="6" width="16.7109375" style="13" customWidth="1"/>
    <col min="7" max="7" width="9.28515625" style="9" hidden="1" customWidth="1"/>
    <col min="8" max="8" width="9.28515625" style="9" customWidth="1"/>
    <col min="9" max="9" width="9.28515625" style="14" customWidth="1"/>
    <col min="10" max="10" width="8.42578125" style="9" customWidth="1"/>
    <col min="11" max="11" width="8.42578125" style="14" customWidth="1"/>
    <col min="12" max="16384" width="8.42578125" style="9"/>
  </cols>
  <sheetData>
    <row r="1" spans="1:11" s="22" customFormat="1" ht="18">
      <c r="A1" s="422" t="s">
        <v>116</v>
      </c>
      <c r="B1" s="422"/>
      <c r="C1" s="422"/>
      <c r="D1" s="422"/>
      <c r="E1" s="422"/>
      <c r="F1" s="422"/>
      <c r="G1" s="25"/>
      <c r="H1" s="14"/>
      <c r="I1" s="51"/>
      <c r="K1" s="51"/>
    </row>
    <row r="2" spans="1:11" ht="13.15" customHeight="1">
      <c r="A2" s="20"/>
      <c r="B2" s="6"/>
      <c r="C2" s="6"/>
      <c r="D2" s="6"/>
      <c r="E2" s="6"/>
      <c r="F2" s="6"/>
      <c r="G2" s="26"/>
      <c r="H2" s="14"/>
    </row>
    <row r="3" spans="1:11" ht="15" customHeight="1">
      <c r="A3" s="432" t="s">
        <v>332</v>
      </c>
      <c r="B3" s="432"/>
      <c r="C3" s="432"/>
      <c r="D3" s="432"/>
      <c r="E3" s="432"/>
      <c r="F3" s="432"/>
      <c r="G3" s="50"/>
      <c r="H3" s="56"/>
      <c r="J3" s="14"/>
      <c r="K3" s="9"/>
    </row>
    <row r="4" spans="1:11" ht="13.5" thickBot="1">
      <c r="A4" s="98"/>
      <c r="B4" s="99"/>
      <c r="C4" s="99"/>
      <c r="D4" s="99"/>
      <c r="E4" s="99"/>
      <c r="F4" s="161"/>
      <c r="G4" s="165"/>
      <c r="H4" s="168"/>
    </row>
    <row r="5" spans="1:11" ht="32.25" customHeight="1">
      <c r="A5" s="423" t="s">
        <v>21</v>
      </c>
      <c r="B5" s="430" t="s">
        <v>1</v>
      </c>
      <c r="C5" s="431"/>
      <c r="D5" s="430" t="s">
        <v>2</v>
      </c>
      <c r="E5" s="431" t="s">
        <v>2</v>
      </c>
      <c r="F5" s="334" t="s">
        <v>324</v>
      </c>
      <c r="G5" s="164"/>
      <c r="H5" s="167"/>
    </row>
    <row r="6" spans="1:11" ht="13.15" customHeight="1">
      <c r="A6" s="424"/>
      <c r="B6" s="428" t="s">
        <v>3</v>
      </c>
      <c r="C6" s="420" t="s">
        <v>89</v>
      </c>
      <c r="D6" s="428" t="s">
        <v>3</v>
      </c>
      <c r="E6" s="420" t="s">
        <v>89</v>
      </c>
      <c r="F6" s="335" t="s">
        <v>79</v>
      </c>
      <c r="G6" s="164"/>
      <c r="H6" s="167"/>
    </row>
    <row r="7" spans="1:11" ht="24" customHeight="1" thickBot="1">
      <c r="A7" s="425"/>
      <c r="B7" s="429"/>
      <c r="C7" s="421"/>
      <c r="D7" s="429"/>
      <c r="E7" s="421"/>
      <c r="F7" s="336" t="s">
        <v>92</v>
      </c>
      <c r="G7" s="164"/>
      <c r="H7" s="167"/>
    </row>
    <row r="8" spans="1:11" ht="24.75" customHeight="1">
      <c r="A8" s="361" t="s">
        <v>333</v>
      </c>
      <c r="B8" s="338">
        <v>3868</v>
      </c>
      <c r="C8" s="339">
        <f>(B8/$B$22)*100</f>
        <v>13.678477968738949</v>
      </c>
      <c r="D8" s="338">
        <v>4604</v>
      </c>
      <c r="E8" s="339">
        <f>(D8/$D$22)*100</f>
        <v>13.870394360256681</v>
      </c>
      <c r="F8" s="362">
        <v>18.815913624893128</v>
      </c>
      <c r="G8" s="165"/>
      <c r="H8" s="167"/>
      <c r="J8" s="14"/>
    </row>
    <row r="9" spans="1:11" ht="12.75" customHeight="1">
      <c r="A9" s="363" t="s">
        <v>334</v>
      </c>
      <c r="B9" s="342">
        <v>625</v>
      </c>
      <c r="C9" s="343">
        <f t="shared" ref="C9:C20" si="0">(B9/$B$22)*100</f>
        <v>2.2101987410707973</v>
      </c>
      <c r="D9" s="342">
        <v>811</v>
      </c>
      <c r="E9" s="343">
        <f t="shared" ref="E9:E20" si="1">(D9/$D$22)*100</f>
        <v>2.4432862350495586</v>
      </c>
      <c r="F9" s="364">
        <v>3.3618136143933754</v>
      </c>
      <c r="G9" s="166"/>
      <c r="H9" s="167"/>
      <c r="J9" s="14"/>
    </row>
    <row r="10" spans="1:11" ht="12.75" customHeight="1">
      <c r="A10" s="363" t="s">
        <v>335</v>
      </c>
      <c r="B10" s="342">
        <v>1373</v>
      </c>
      <c r="C10" s="343">
        <f t="shared" si="0"/>
        <v>4.8553645943843273</v>
      </c>
      <c r="D10" s="342">
        <v>1648</v>
      </c>
      <c r="E10" s="343">
        <f t="shared" si="1"/>
        <v>4.9649022384237647</v>
      </c>
      <c r="F10" s="364">
        <v>15.097358419408685</v>
      </c>
      <c r="G10" s="166"/>
      <c r="H10" s="167"/>
      <c r="J10" s="14"/>
    </row>
    <row r="11" spans="1:11" ht="12.75" customHeight="1">
      <c r="A11" s="363" t="s">
        <v>336</v>
      </c>
      <c r="B11" s="342">
        <v>1599</v>
      </c>
      <c r="C11" s="343">
        <f t="shared" si="0"/>
        <v>5.6545724591555278</v>
      </c>
      <c r="D11" s="342">
        <v>1837</v>
      </c>
      <c r="E11" s="343">
        <f t="shared" si="1"/>
        <v>5.5342994004760042</v>
      </c>
      <c r="F11" s="364">
        <v>6.0827137646041205</v>
      </c>
      <c r="G11" s="165"/>
      <c r="H11" s="167"/>
      <c r="J11" s="14"/>
    </row>
    <row r="12" spans="1:11" ht="12.75" customHeight="1">
      <c r="A12" s="363" t="s">
        <v>337</v>
      </c>
      <c r="B12" s="342">
        <v>1559</v>
      </c>
      <c r="C12" s="343">
        <f t="shared" si="0"/>
        <v>5.5131197397269958</v>
      </c>
      <c r="D12" s="342">
        <v>1792</v>
      </c>
      <c r="E12" s="343">
        <f t="shared" si="1"/>
        <v>5.3987286476064229</v>
      </c>
      <c r="F12" s="364">
        <v>3.3030292857382646</v>
      </c>
      <c r="G12" s="165"/>
      <c r="H12" s="167"/>
      <c r="J12" s="14"/>
    </row>
    <row r="13" spans="1:11" ht="12.75" customHeight="1">
      <c r="A13" s="363" t="s">
        <v>338</v>
      </c>
      <c r="B13" s="342">
        <v>457</v>
      </c>
      <c r="C13" s="343">
        <f t="shared" si="0"/>
        <v>1.6160973194709667</v>
      </c>
      <c r="D13" s="342">
        <v>541</v>
      </c>
      <c r="E13" s="343">
        <f t="shared" si="1"/>
        <v>1.6298617178320731</v>
      </c>
      <c r="F13" s="364">
        <v>1.5423565015967482</v>
      </c>
      <c r="G13" s="165"/>
      <c r="H13" s="167"/>
      <c r="J13" s="14"/>
    </row>
    <row r="14" spans="1:11" ht="12.75" customHeight="1">
      <c r="A14" s="363" t="s">
        <v>339</v>
      </c>
      <c r="B14" s="342">
        <v>10272</v>
      </c>
      <c r="C14" s="343">
        <f t="shared" si="0"/>
        <v>36.325058349246767</v>
      </c>
      <c r="D14" s="342">
        <v>11681</v>
      </c>
      <c r="E14" s="343">
        <f t="shared" si="1"/>
        <v>35.191154761546109</v>
      </c>
      <c r="F14" s="364">
        <v>8.4869785212205713</v>
      </c>
      <c r="G14" s="165"/>
      <c r="H14" s="167"/>
      <c r="J14" s="14"/>
    </row>
    <row r="15" spans="1:11" ht="12.75" customHeight="1">
      <c r="A15" s="363" t="s">
        <v>340</v>
      </c>
      <c r="B15" s="342">
        <v>694</v>
      </c>
      <c r="C15" s="343">
        <f t="shared" si="0"/>
        <v>2.4542046820850132</v>
      </c>
      <c r="D15" s="342">
        <v>842</v>
      </c>
      <c r="E15" s="343">
        <f t="shared" si="1"/>
        <v>2.5366794203597145</v>
      </c>
      <c r="F15" s="364">
        <v>1.7931363046442481</v>
      </c>
      <c r="G15" s="165"/>
      <c r="H15" s="167"/>
      <c r="J15" s="14"/>
    </row>
    <row r="16" spans="1:11" ht="12.75" customHeight="1">
      <c r="A16" s="363" t="s">
        <v>341</v>
      </c>
      <c r="B16" s="342">
        <v>1911</v>
      </c>
      <c r="C16" s="343">
        <f t="shared" si="0"/>
        <v>6.7579036706980693</v>
      </c>
      <c r="D16" s="342">
        <v>2311</v>
      </c>
      <c r="E16" s="343">
        <f t="shared" si="1"/>
        <v>6.9623113307022564</v>
      </c>
      <c r="F16" s="364">
        <v>10.322899531653897</v>
      </c>
      <c r="G16" s="28"/>
      <c r="H16" s="14"/>
      <c r="J16" s="14"/>
    </row>
    <row r="17" spans="1:10" ht="12.75" customHeight="1">
      <c r="A17" s="363" t="s">
        <v>342</v>
      </c>
      <c r="B17" s="342">
        <v>798</v>
      </c>
      <c r="C17" s="343">
        <f t="shared" si="0"/>
        <v>2.8219817525991937</v>
      </c>
      <c r="D17" s="342">
        <v>1037</v>
      </c>
      <c r="E17" s="343">
        <f t="shared" si="1"/>
        <v>3.1241526827945654</v>
      </c>
      <c r="F17" s="364">
        <v>4.9167769616859038</v>
      </c>
      <c r="G17" s="28"/>
      <c r="H17" s="14"/>
      <c r="J17" s="14"/>
    </row>
    <row r="18" spans="1:10" ht="12.75" customHeight="1">
      <c r="A18" s="363" t="s">
        <v>215</v>
      </c>
      <c r="B18" s="342">
        <v>4052</v>
      </c>
      <c r="C18" s="343">
        <f t="shared" si="0"/>
        <v>14.329160478110193</v>
      </c>
      <c r="D18" s="342">
        <v>4783</v>
      </c>
      <c r="E18" s="343">
        <f t="shared" si="1"/>
        <v>14.409664688337903</v>
      </c>
      <c r="F18" s="364">
        <v>13.245794920548304</v>
      </c>
      <c r="H18" s="14"/>
      <c r="J18" s="14"/>
    </row>
    <row r="19" spans="1:10" ht="12.75" customHeight="1">
      <c r="A19" s="363" t="s">
        <v>343</v>
      </c>
      <c r="B19" s="342">
        <v>766</v>
      </c>
      <c r="C19" s="343">
        <f t="shared" si="0"/>
        <v>2.708819577056369</v>
      </c>
      <c r="D19" s="342">
        <v>896</v>
      </c>
      <c r="E19" s="343">
        <f t="shared" si="1"/>
        <v>2.6993643238032115</v>
      </c>
      <c r="F19" s="364">
        <v>10.805852433478355</v>
      </c>
      <c r="H19" s="14"/>
      <c r="J19" s="14"/>
    </row>
    <row r="20" spans="1:10" ht="12.75" customHeight="1">
      <c r="A20" s="363" t="s">
        <v>344</v>
      </c>
      <c r="B20" s="342">
        <v>304</v>
      </c>
      <c r="C20" s="343">
        <f t="shared" si="0"/>
        <v>1.0750406676568358</v>
      </c>
      <c r="D20" s="342">
        <v>410</v>
      </c>
      <c r="E20" s="343">
        <f t="shared" si="1"/>
        <v>1.2352001928117373</v>
      </c>
      <c r="F20" s="364">
        <v>2.2254118295783032</v>
      </c>
      <c r="H20" s="14"/>
      <c r="J20" s="14"/>
    </row>
    <row r="21" spans="1:10" ht="12.75" customHeight="1">
      <c r="A21" s="365"/>
      <c r="B21" s="349"/>
      <c r="C21" s="343"/>
      <c r="D21" s="349"/>
      <c r="E21" s="343"/>
      <c r="F21" s="366"/>
      <c r="H21" s="14"/>
      <c r="J21" s="14"/>
    </row>
    <row r="22" spans="1:10" ht="22.5" customHeight="1" thickBot="1">
      <c r="A22" s="351" t="s">
        <v>117</v>
      </c>
      <c r="B22" s="352">
        <f>SUM(B8:B20)</f>
        <v>28278</v>
      </c>
      <c r="C22" s="353">
        <f>SUM(C8:C20)</f>
        <v>100.00000000000001</v>
      </c>
      <c r="D22" s="352">
        <f>SUM(D8:D20)</f>
        <v>33193</v>
      </c>
      <c r="E22" s="353">
        <v>100</v>
      </c>
      <c r="F22" s="367">
        <f>SUM(F8:F20)</f>
        <v>100.00003571344391</v>
      </c>
      <c r="H22" s="14"/>
      <c r="J22" s="14"/>
    </row>
    <row r="23" spans="1:10" ht="19.5" customHeight="1">
      <c r="A23" s="368" t="s">
        <v>295</v>
      </c>
      <c r="B23" s="357"/>
      <c r="C23" s="357"/>
      <c r="D23" s="97"/>
      <c r="E23" s="97"/>
      <c r="F23" s="369"/>
      <c r="H23" s="14"/>
      <c r="J23" s="14"/>
    </row>
    <row r="24" spans="1:10" ht="12.75" customHeight="1">
      <c r="A24" s="359" t="s">
        <v>291</v>
      </c>
      <c r="B24" s="370"/>
      <c r="C24" s="360"/>
      <c r="D24" s="370"/>
      <c r="E24" s="360"/>
      <c r="F24" s="360"/>
      <c r="H24" s="14"/>
      <c r="J24" s="14"/>
    </row>
    <row r="25" spans="1:10" ht="12.75" customHeight="1">
      <c r="A25" s="359" t="s">
        <v>152</v>
      </c>
      <c r="B25" s="370"/>
      <c r="C25" s="360"/>
      <c r="D25" s="370"/>
      <c r="E25" s="360"/>
      <c r="F25" s="360"/>
    </row>
    <row r="26" spans="1:10" ht="12.75" customHeight="1">
      <c r="A26"/>
      <c r="B26" s="360"/>
      <c r="C26" s="360"/>
      <c r="D26" s="360"/>
      <c r="E26" s="360"/>
      <c r="F26" s="371"/>
    </row>
    <row r="27" spans="1:10" ht="12.75" customHeight="1">
      <c r="A27" s="169" t="s">
        <v>124</v>
      </c>
      <c r="B27" s="372" t="s">
        <v>153</v>
      </c>
      <c r="C27" s="451" t="s">
        <v>71</v>
      </c>
      <c r="D27" s="451"/>
      <c r="E27" s="372"/>
      <c r="F27" s="373"/>
    </row>
    <row r="28" spans="1:10" ht="12.75" customHeight="1">
      <c r="A28" s="169" t="s">
        <v>125</v>
      </c>
      <c r="B28" s="374" t="s">
        <v>154</v>
      </c>
      <c r="C28" s="452" t="s">
        <v>50</v>
      </c>
      <c r="D28" s="452"/>
      <c r="E28" s="374"/>
      <c r="F28" s="373"/>
    </row>
    <row r="29" spans="1:10" ht="12.75" customHeight="1">
      <c r="A29" s="2"/>
      <c r="B29" s="61"/>
      <c r="C29" s="61"/>
      <c r="F29" s="3"/>
    </row>
    <row r="30" spans="1:10" ht="12.75" customHeight="1">
      <c r="A30" s="2"/>
      <c r="B30" s="61"/>
      <c r="C30" s="61"/>
      <c r="F30" s="3"/>
    </row>
    <row r="31" spans="1:10" ht="12.75" customHeight="1">
      <c r="A31" s="2"/>
      <c r="B31" s="62"/>
      <c r="C31" s="450"/>
      <c r="D31" s="450"/>
      <c r="E31" s="450"/>
      <c r="F31" s="3"/>
    </row>
    <row r="32" spans="1:10" ht="12.75" customHeight="1">
      <c r="A32" s="2"/>
      <c r="B32" s="1"/>
      <c r="C32" s="1"/>
      <c r="F32" s="3"/>
    </row>
    <row r="33" spans="1:13" ht="12.75" customHeight="1">
      <c r="A33" s="169"/>
      <c r="B33" s="61"/>
      <c r="C33" s="61"/>
      <c r="F33" s="3"/>
    </row>
    <row r="34" spans="1:13" ht="12.75" customHeight="1">
      <c r="A34" s="2"/>
      <c r="B34" s="61"/>
      <c r="C34" s="61"/>
      <c r="F34" s="3"/>
    </row>
    <row r="35" spans="1:13" ht="12.75" customHeight="1">
      <c r="A35" s="2"/>
      <c r="B35" s="19"/>
      <c r="C35" s="449"/>
      <c r="D35" s="449"/>
      <c r="F35" s="3"/>
    </row>
    <row r="36" spans="1:13" ht="12.75" customHeight="1">
      <c r="A36" s="5"/>
      <c r="B36" s="3"/>
      <c r="C36" s="3"/>
      <c r="F36" s="3"/>
    </row>
    <row r="37" spans="1:13" ht="12.75" customHeight="1">
      <c r="A37" s="5"/>
      <c r="B37" s="3"/>
      <c r="C37" s="3"/>
      <c r="F37" s="3"/>
    </row>
    <row r="38" spans="1:13">
      <c r="A38"/>
      <c r="F38" s="3"/>
    </row>
    <row r="39" spans="1:13">
      <c r="A39"/>
      <c r="F39" s="3"/>
    </row>
    <row r="40" spans="1:13">
      <c r="A40" s="12"/>
      <c r="B40" s="13"/>
      <c r="C40" s="13"/>
      <c r="D40" s="5"/>
      <c r="E40" s="5"/>
      <c r="F40" s="63"/>
      <c r="G40" s="63"/>
      <c r="H40" s="63"/>
      <c r="I40" s="64"/>
      <c r="J40" s="63"/>
      <c r="K40" s="64"/>
      <c r="L40" s="63"/>
      <c r="M40" s="63"/>
    </row>
    <row r="41" spans="1:13">
      <c r="A41" s="12"/>
      <c r="B41" s="13"/>
      <c r="C41" s="13"/>
      <c r="D41" s="5"/>
      <c r="E41" s="5"/>
      <c r="F41" s="9"/>
    </row>
    <row r="42" spans="1:13">
      <c r="A42" s="12"/>
      <c r="B42" s="13"/>
      <c r="C42" s="13"/>
      <c r="D42" s="5"/>
      <c r="E42" s="5"/>
      <c r="F42" s="9"/>
    </row>
    <row r="43" spans="1:13">
      <c r="A43" s="12"/>
      <c r="B43" s="13"/>
      <c r="C43" s="13"/>
      <c r="D43" s="5"/>
      <c r="E43" s="5"/>
      <c r="F43" s="9"/>
    </row>
    <row r="44" spans="1:13">
      <c r="A44" s="12"/>
      <c r="B44" s="13"/>
      <c r="C44" s="13"/>
      <c r="D44" s="5"/>
      <c r="E44" s="5"/>
      <c r="F44" s="9"/>
    </row>
    <row r="45" spans="1:13">
      <c r="A45" s="12"/>
      <c r="B45" s="13"/>
      <c r="C45" s="13"/>
      <c r="D45" s="5"/>
      <c r="E45" s="5"/>
      <c r="F45" s="9"/>
    </row>
    <row r="46" spans="1:13">
      <c r="A46" s="12"/>
      <c r="B46" s="13"/>
      <c r="C46" s="13"/>
      <c r="D46" s="5"/>
      <c r="E46" s="5"/>
      <c r="F46" s="9"/>
    </row>
    <row r="47" spans="1:13">
      <c r="A47" s="12"/>
      <c r="B47" s="13"/>
      <c r="C47" s="13"/>
      <c r="D47" s="5"/>
      <c r="E47" s="5"/>
      <c r="F47" s="9"/>
    </row>
    <row r="48" spans="1:13">
      <c r="A48" s="12"/>
      <c r="B48" s="13"/>
      <c r="C48" s="13"/>
      <c r="D48" s="5"/>
      <c r="E48" s="5"/>
      <c r="F48" s="9"/>
    </row>
    <row r="49" spans="1:6">
      <c r="A49" s="12"/>
      <c r="B49" s="13"/>
      <c r="C49" s="13"/>
      <c r="D49" s="5"/>
      <c r="E49" s="5"/>
      <c r="F49" s="9"/>
    </row>
    <row r="50" spans="1:6">
      <c r="A50" s="12"/>
      <c r="B50" s="13"/>
      <c r="C50" s="13"/>
      <c r="D50" s="5"/>
      <c r="E50" s="5"/>
      <c r="F50" s="9"/>
    </row>
  </sheetData>
  <mergeCells count="13">
    <mergeCell ref="C35:D35"/>
    <mergeCell ref="C31:E31"/>
    <mergeCell ref="C27:D27"/>
    <mergeCell ref="C28:D28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52"/>
  <sheetViews>
    <sheetView showGridLines="0" view="pageBreakPreview" topLeftCell="C1" zoomScale="75" zoomScaleNormal="60" zoomScaleSheetLayoutView="75" workbookViewId="0">
      <selection activeCell="C19" sqref="C19"/>
    </sheetView>
  </sheetViews>
  <sheetFormatPr baseColWidth="10" defaultColWidth="8.42578125" defaultRowHeight="12.75"/>
  <cols>
    <col min="1" max="1" width="97.28515625" style="9" bestFit="1" customWidth="1"/>
    <col min="2" max="5" width="16.7109375" style="12" customWidth="1"/>
    <col min="6" max="6" width="16.7109375" style="13" customWidth="1"/>
    <col min="7" max="7" width="9.28515625" style="9" hidden="1" customWidth="1"/>
    <col min="8" max="8" width="9.28515625" style="9" customWidth="1"/>
    <col min="9" max="9" width="9.28515625" style="14" customWidth="1"/>
    <col min="10" max="10" width="8.42578125" style="9" customWidth="1"/>
    <col min="11" max="11" width="8.42578125" style="14" customWidth="1"/>
    <col min="12" max="16384" width="8.42578125" style="9"/>
  </cols>
  <sheetData>
    <row r="1" spans="1:11" s="22" customFormat="1" ht="18">
      <c r="A1" s="422" t="s">
        <v>116</v>
      </c>
      <c r="B1" s="422"/>
      <c r="C1" s="422"/>
      <c r="D1" s="422"/>
      <c r="E1" s="422"/>
      <c r="F1" s="422"/>
      <c r="G1" s="25"/>
      <c r="H1" s="14"/>
      <c r="I1" s="51"/>
      <c r="K1" s="51"/>
    </row>
    <row r="2" spans="1:11" ht="13.15" customHeight="1">
      <c r="A2" s="20"/>
      <c r="B2" s="6"/>
      <c r="C2" s="6"/>
      <c r="D2" s="6"/>
      <c r="E2" s="6"/>
      <c r="F2" s="6"/>
      <c r="G2" s="26"/>
      <c r="H2" s="14"/>
    </row>
    <row r="3" spans="1:11" ht="15" customHeight="1">
      <c r="A3" s="432" t="s">
        <v>294</v>
      </c>
      <c r="B3" s="432"/>
      <c r="C3" s="432"/>
      <c r="D3" s="432"/>
      <c r="E3" s="432"/>
      <c r="F3" s="432"/>
      <c r="G3" s="58"/>
      <c r="H3" s="14"/>
    </row>
    <row r="4" spans="1:11" ht="13.5" thickBot="1">
      <c r="A4" s="98"/>
      <c r="B4" s="99"/>
      <c r="C4" s="99"/>
      <c r="D4" s="99"/>
      <c r="E4" s="99"/>
      <c r="F4" s="161"/>
      <c r="G4" s="165"/>
      <c r="H4" s="168"/>
    </row>
    <row r="5" spans="1:11" ht="25.5" customHeight="1">
      <c r="A5" s="439" t="s">
        <v>21</v>
      </c>
      <c r="B5" s="442" t="s">
        <v>1</v>
      </c>
      <c r="C5" s="443"/>
      <c r="D5" s="442" t="s">
        <v>2</v>
      </c>
      <c r="E5" s="443" t="s">
        <v>2</v>
      </c>
      <c r="F5" s="240" t="s">
        <v>80</v>
      </c>
      <c r="G5" s="164"/>
      <c r="H5" s="167"/>
    </row>
    <row r="6" spans="1:11" ht="13.15" customHeight="1">
      <c r="A6" s="440"/>
      <c r="B6" s="446" t="s">
        <v>3</v>
      </c>
      <c r="C6" s="433" t="s">
        <v>89</v>
      </c>
      <c r="D6" s="446" t="s">
        <v>3</v>
      </c>
      <c r="E6" s="433" t="s">
        <v>89</v>
      </c>
      <c r="F6" s="241" t="s">
        <v>79</v>
      </c>
      <c r="G6" s="164"/>
      <c r="H6" s="167"/>
    </row>
    <row r="7" spans="1:11" ht="24.75" customHeight="1" thickBot="1">
      <c r="A7" s="441"/>
      <c r="B7" s="447"/>
      <c r="C7" s="434"/>
      <c r="D7" s="447"/>
      <c r="E7" s="434"/>
      <c r="F7" s="242" t="s">
        <v>126</v>
      </c>
      <c r="G7" s="164"/>
      <c r="H7" s="167"/>
    </row>
    <row r="8" spans="1:11" ht="14.25" customHeight="1">
      <c r="A8" s="454" t="s">
        <v>282</v>
      </c>
      <c r="B8" s="82"/>
      <c r="C8" s="83"/>
      <c r="D8" s="82"/>
      <c r="E8" s="83"/>
      <c r="F8" s="84"/>
      <c r="G8" s="165"/>
      <c r="H8" s="167"/>
      <c r="J8" s="14"/>
    </row>
    <row r="9" spans="1:11" ht="12.75" customHeight="1">
      <c r="A9" s="455"/>
      <c r="B9" s="86">
        <v>10599</v>
      </c>
      <c r="C9" s="87">
        <f>(B9/$B$13)*100</f>
        <v>42.15319758192809</v>
      </c>
      <c r="D9" s="86">
        <v>11554</v>
      </c>
      <c r="E9" s="87">
        <f>(D9/$D$13)*100</f>
        <v>42.000799738267474</v>
      </c>
      <c r="F9" s="229">
        <f>(144061*100)/792715</f>
        <v>18.173113918621446</v>
      </c>
      <c r="G9" s="165"/>
      <c r="H9" s="56"/>
      <c r="J9" s="14"/>
    </row>
    <row r="10" spans="1:11" ht="12.75" customHeight="1">
      <c r="A10" s="90" t="s">
        <v>278</v>
      </c>
      <c r="B10" s="86">
        <v>1770</v>
      </c>
      <c r="C10" s="87">
        <f>(B10/$B$13)*100</f>
        <v>7.0394527521476293</v>
      </c>
      <c r="D10" s="86">
        <v>2076</v>
      </c>
      <c r="E10" s="87">
        <f>(D10/$D$13)*100</f>
        <v>7.5466211058199129</v>
      </c>
      <c r="F10" s="229">
        <f>(572711*100)/792715</f>
        <v>72.246772169064542</v>
      </c>
      <c r="G10" s="166"/>
      <c r="H10" s="56"/>
      <c r="J10" s="14"/>
    </row>
    <row r="11" spans="1:11" ht="12.75" customHeight="1">
      <c r="A11" s="90" t="s">
        <v>281</v>
      </c>
      <c r="B11" s="86">
        <v>12775</v>
      </c>
      <c r="C11" s="87">
        <f>(B11/$B$13)*100</f>
        <v>50.807349665924271</v>
      </c>
      <c r="D11" s="86">
        <v>13879</v>
      </c>
      <c r="E11" s="87">
        <f>(D11/$D$13)*100</f>
        <v>50.452579155912616</v>
      </c>
      <c r="F11" s="229">
        <f>(75943*100)/792715</f>
        <v>9.58011391231401</v>
      </c>
      <c r="G11" s="165"/>
      <c r="H11" s="56"/>
      <c r="J11" s="14"/>
    </row>
    <row r="12" spans="1:11" ht="12.75" customHeight="1">
      <c r="A12" s="85"/>
      <c r="B12" s="86"/>
      <c r="C12" s="87"/>
      <c r="D12" s="86"/>
      <c r="E12" s="87"/>
      <c r="F12" s="88"/>
      <c r="H12" s="14"/>
      <c r="J12" s="14"/>
    </row>
    <row r="13" spans="1:11" ht="12.75" customHeight="1" thickBot="1">
      <c r="A13" s="215" t="s">
        <v>98</v>
      </c>
      <c r="B13" s="216">
        <f>SUM(B9:B11)</f>
        <v>25144</v>
      </c>
      <c r="C13" s="217">
        <f>SUM(C9:C11)</f>
        <v>100</v>
      </c>
      <c r="D13" s="216">
        <f>SUM(D9:D11)</f>
        <v>27509</v>
      </c>
      <c r="E13" s="217">
        <f>SUM(E9:E11)</f>
        <v>100</v>
      </c>
      <c r="F13" s="218">
        <f>SUM(F9:F11)</f>
        <v>100</v>
      </c>
      <c r="H13" s="14"/>
      <c r="J13" s="14"/>
    </row>
    <row r="14" spans="1:11" ht="21.75" customHeight="1">
      <c r="A14" s="437" t="s">
        <v>295</v>
      </c>
      <c r="B14" s="437"/>
      <c r="C14" s="437"/>
      <c r="D14" s="437"/>
      <c r="E14" s="97"/>
      <c r="F14" s="102"/>
    </row>
    <row r="15" spans="1:11" ht="12.75" customHeight="1">
      <c r="A15" s="170" t="s">
        <v>296</v>
      </c>
      <c r="B15" s="57"/>
      <c r="C15" s="4"/>
      <c r="D15" s="57"/>
      <c r="E15" s="4"/>
      <c r="F15" s="4"/>
    </row>
    <row r="16" spans="1:11" ht="12.75" customHeight="1">
      <c r="A16" s="453" t="s">
        <v>152</v>
      </c>
      <c r="B16" s="453"/>
      <c r="C16" s="453"/>
      <c r="D16" s="57"/>
      <c r="E16" s="4"/>
      <c r="F16" s="4"/>
    </row>
    <row r="17" spans="1:11" ht="12.75" customHeight="1">
      <c r="A17" s="248" t="s">
        <v>279</v>
      </c>
      <c r="B17" s="248"/>
      <c r="C17" s="248"/>
      <c r="D17" s="57"/>
      <c r="E17" s="249"/>
      <c r="F17" s="249"/>
    </row>
    <row r="18" spans="1:11" s="255" customFormat="1" ht="12.75" customHeight="1">
      <c r="A18" s="253" t="s">
        <v>272</v>
      </c>
      <c r="B18" s="253"/>
      <c r="C18" s="253"/>
      <c r="D18" s="254"/>
      <c r="I18" s="256"/>
      <c r="K18" s="256"/>
    </row>
    <row r="19" spans="1:11" s="255" customFormat="1" ht="12.75" customHeight="1">
      <c r="A19" s="253" t="s">
        <v>273</v>
      </c>
      <c r="B19" s="253"/>
      <c r="C19" s="253"/>
      <c r="D19" s="254"/>
      <c r="I19" s="256"/>
      <c r="K19" s="256"/>
    </row>
    <row r="20" spans="1:11" s="255" customFormat="1" ht="12.75" customHeight="1">
      <c r="A20" s="253" t="s">
        <v>274</v>
      </c>
      <c r="B20" s="253"/>
      <c r="C20" s="253"/>
      <c r="D20" s="254"/>
      <c r="I20" s="256"/>
      <c r="K20" s="256"/>
    </row>
    <row r="21" spans="1:11" s="255" customFormat="1" ht="12.75" customHeight="1">
      <c r="A21" s="253" t="s">
        <v>275</v>
      </c>
      <c r="B21" s="253"/>
      <c r="C21" s="253"/>
      <c r="D21" s="254"/>
      <c r="I21" s="256"/>
      <c r="K21" s="256"/>
    </row>
    <row r="22" spans="1:11" ht="12.75" customHeight="1">
      <c r="A22" s="248" t="s">
        <v>280</v>
      </c>
      <c r="B22" s="248"/>
      <c r="C22" s="248"/>
      <c r="D22" s="57"/>
      <c r="E22" s="249"/>
      <c r="F22" s="249"/>
    </row>
    <row r="23" spans="1:11" ht="12.75" customHeight="1">
      <c r="A23" s="253" t="s">
        <v>276</v>
      </c>
      <c r="B23" s="248"/>
      <c r="C23" s="248"/>
      <c r="D23" s="57"/>
      <c r="E23" s="249"/>
      <c r="F23" s="249"/>
    </row>
    <row r="24" spans="1:11" ht="12.75" customHeight="1">
      <c r="A24" s="253" t="s">
        <v>277</v>
      </c>
      <c r="B24" s="248"/>
      <c r="C24" s="248"/>
      <c r="D24" s="57"/>
      <c r="E24" s="249"/>
      <c r="F24" s="249"/>
    </row>
    <row r="25" spans="1:11" ht="12.75" customHeight="1">
      <c r="A25" s="20"/>
      <c r="B25" s="57"/>
      <c r="C25" s="4"/>
      <c r="D25" s="57"/>
      <c r="E25" s="4"/>
      <c r="F25" s="4"/>
    </row>
    <row r="26" spans="1:11" ht="12.75" customHeight="1">
      <c r="A26" s="20"/>
      <c r="B26" s="57"/>
      <c r="C26" s="4"/>
      <c r="D26" s="57"/>
      <c r="E26" s="4"/>
      <c r="F26" s="4"/>
    </row>
    <row r="27" spans="1:11" ht="12.75" customHeight="1">
      <c r="A27" s="20"/>
      <c r="B27" s="57"/>
      <c r="C27" s="4"/>
      <c r="D27" s="57"/>
      <c r="E27" s="4"/>
      <c r="F27" s="4"/>
    </row>
    <row r="28" spans="1:11" ht="12.75" customHeight="1">
      <c r="A28" s="20"/>
      <c r="B28" s="57"/>
      <c r="C28" s="4"/>
      <c r="D28" s="57"/>
      <c r="E28" s="4"/>
      <c r="F28" s="4"/>
    </row>
    <row r="29" spans="1:11" ht="12.75" customHeight="1">
      <c r="A29" s="20"/>
      <c r="B29" s="57"/>
      <c r="C29" s="4"/>
      <c r="D29" s="57"/>
      <c r="E29" s="4"/>
      <c r="F29" s="4"/>
    </row>
    <row r="30" spans="1:11" ht="12.75" customHeight="1">
      <c r="A30" s="20"/>
      <c r="B30" s="57"/>
      <c r="C30" s="4"/>
      <c r="D30" s="57"/>
      <c r="E30" s="4"/>
      <c r="F30" s="4"/>
    </row>
    <row r="31" spans="1:11" ht="12.75" customHeight="1">
      <c r="A31" s="20"/>
      <c r="B31" s="57"/>
      <c r="C31" s="4"/>
      <c r="D31" s="57"/>
      <c r="E31" s="4"/>
      <c r="F31" s="4"/>
    </row>
    <row r="32" spans="1:11" ht="12.75" customHeight="1">
      <c r="A32" s="20"/>
      <c r="B32" s="57"/>
      <c r="C32" s="4"/>
      <c r="D32" s="57"/>
      <c r="E32" s="4"/>
      <c r="F32" s="4"/>
    </row>
    <row r="33" spans="1:11" ht="12.75" customHeight="1">
      <c r="A33" s="20"/>
      <c r="B33" s="57"/>
      <c r="C33" s="4"/>
      <c r="D33" s="57"/>
      <c r="E33" s="4"/>
      <c r="F33" s="4"/>
    </row>
    <row r="34" spans="1:11" ht="12.75" customHeight="1">
      <c r="A34" s="20"/>
      <c r="B34" s="57"/>
      <c r="C34" s="4"/>
      <c r="D34" s="57"/>
      <c r="E34" s="4"/>
      <c r="F34" s="4"/>
    </row>
    <row r="35" spans="1:11" ht="12.75" customHeight="1">
      <c r="A35" s="20"/>
      <c r="B35" s="57"/>
      <c r="C35" s="4"/>
      <c r="D35" s="57"/>
      <c r="E35" s="4"/>
      <c r="F35" s="4"/>
    </row>
    <row r="36" spans="1:11" ht="12.75" customHeight="1">
      <c r="A36" s="20"/>
      <c r="B36" s="57"/>
      <c r="C36" s="4"/>
      <c r="D36" s="57"/>
      <c r="E36" s="4"/>
      <c r="F36" s="4"/>
    </row>
    <row r="37" spans="1:11" ht="12.75" customHeight="1">
      <c r="A37" s="20"/>
      <c r="B37" s="57"/>
      <c r="C37" s="4"/>
      <c r="D37" s="57"/>
      <c r="E37" s="4"/>
      <c r="F37" s="4"/>
      <c r="K37" s="9"/>
    </row>
    <row r="38" spans="1:11" ht="12.75" customHeight="1">
      <c r="A38" s="20"/>
      <c r="B38" s="57"/>
      <c r="C38" s="4"/>
      <c r="D38" s="57"/>
      <c r="E38" s="4"/>
      <c r="F38" s="4"/>
      <c r="K38" s="9"/>
    </row>
    <row r="39" spans="1:11" ht="12.75" customHeight="1">
      <c r="A39" s="20"/>
      <c r="B39" s="57"/>
      <c r="C39" s="4"/>
      <c r="D39" s="57"/>
      <c r="E39" s="4"/>
      <c r="F39" s="4"/>
      <c r="K39" s="9"/>
    </row>
    <row r="40" spans="1:11" ht="12.75" customHeight="1">
      <c r="A40" s="20"/>
      <c r="B40" s="57"/>
      <c r="C40" s="4"/>
      <c r="D40" s="57"/>
      <c r="E40" s="4"/>
      <c r="F40" s="4"/>
      <c r="K40" s="9"/>
    </row>
    <row r="41" spans="1:11" ht="12.75" customHeight="1">
      <c r="A41" s="20"/>
      <c r="B41" s="57"/>
      <c r="C41" s="4"/>
      <c r="D41" s="57"/>
      <c r="E41" s="4"/>
      <c r="F41" s="4"/>
      <c r="K41" s="9"/>
    </row>
    <row r="42" spans="1:11" ht="12.75" customHeight="1">
      <c r="A42" s="20"/>
      <c r="B42" s="57"/>
      <c r="C42" s="4"/>
      <c r="D42" s="57"/>
      <c r="E42" s="4"/>
      <c r="F42" s="4"/>
      <c r="K42" s="9"/>
    </row>
    <row r="43" spans="1:11" ht="12.75" customHeight="1">
      <c r="A43" s="20"/>
      <c r="B43" s="57"/>
      <c r="C43" s="4"/>
      <c r="D43" s="57"/>
      <c r="E43" s="4"/>
      <c r="F43" s="4"/>
    </row>
    <row r="44" spans="1:11" ht="12.75" customHeight="1">
      <c r="A44" s="20"/>
      <c r="B44" s="57"/>
      <c r="C44" s="4"/>
      <c r="D44" s="57"/>
      <c r="E44" s="4"/>
      <c r="F44" s="4"/>
    </row>
    <row r="45" spans="1:11" ht="12.75" customHeight="1">
      <c r="A45" s="20"/>
      <c r="B45" s="57"/>
      <c r="C45" s="4"/>
      <c r="D45" s="57"/>
      <c r="E45" s="4"/>
      <c r="F45" s="4"/>
    </row>
    <row r="46" spans="1:11" ht="12.75" customHeight="1">
      <c r="A46" s="20"/>
      <c r="B46" s="57"/>
      <c r="C46" s="4"/>
      <c r="D46" s="57"/>
      <c r="E46" s="4"/>
      <c r="F46" s="4"/>
    </row>
    <row r="47" spans="1:11" ht="12.75" customHeight="1">
      <c r="A47" s="20"/>
      <c r="B47" s="57"/>
      <c r="C47" s="4"/>
      <c r="D47" s="57"/>
      <c r="E47" s="4"/>
      <c r="F47" s="4"/>
    </row>
    <row r="48" spans="1:11" ht="12.75" customHeight="1">
      <c r="A48" s="20"/>
      <c r="B48" s="57"/>
      <c r="C48" s="4"/>
      <c r="D48" s="57"/>
      <c r="E48" s="4"/>
      <c r="F48" s="4"/>
    </row>
    <row r="49" spans="1:6" ht="12.75" customHeight="1">
      <c r="A49" s="20"/>
      <c r="B49" s="57"/>
      <c r="C49" s="4"/>
      <c r="D49" s="57"/>
      <c r="E49" s="4"/>
      <c r="F49" s="4"/>
    </row>
    <row r="50" spans="1:6" ht="12.75" customHeight="1">
      <c r="A50" s="20"/>
      <c r="B50" s="57"/>
      <c r="C50" s="4"/>
      <c r="D50" s="57"/>
      <c r="E50" s="4"/>
      <c r="F50" s="4"/>
    </row>
    <row r="51" spans="1:6" ht="24" customHeight="1">
      <c r="A51" s="32"/>
      <c r="B51" s="32"/>
      <c r="C51" s="32"/>
      <c r="D51" s="32"/>
      <c r="E51" s="32"/>
      <c r="F51" s="32"/>
    </row>
    <row r="52" spans="1:6">
      <c r="A52" s="32"/>
      <c r="B52" s="32"/>
      <c r="C52" s="32"/>
      <c r="D52" s="32"/>
      <c r="E52" s="32"/>
      <c r="F52" s="32"/>
    </row>
  </sheetData>
  <mergeCells count="12">
    <mergeCell ref="E6:E7"/>
    <mergeCell ref="A16:C16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A8:A9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75" zoomScaleNormal="75" workbookViewId="0">
      <selection activeCell="C19" sqref="C19"/>
    </sheetView>
  </sheetViews>
  <sheetFormatPr baseColWidth="10" defaultColWidth="8.42578125" defaultRowHeight="12.75"/>
  <cols>
    <col min="1" max="1" width="77.7109375" style="9" customWidth="1"/>
    <col min="2" max="5" width="19.7109375" style="12" customWidth="1"/>
    <col min="6" max="6" width="19.7109375" style="13" customWidth="1"/>
    <col min="7" max="7" width="9.28515625" style="9" hidden="1" customWidth="1"/>
    <col min="8" max="8" width="9.28515625" style="9" customWidth="1"/>
    <col min="9" max="9" width="9.28515625" style="14" customWidth="1"/>
    <col min="10" max="10" width="8.42578125" style="9" customWidth="1"/>
    <col min="11" max="11" width="8.42578125" style="14" customWidth="1"/>
    <col min="12" max="16384" width="8.42578125" style="9"/>
  </cols>
  <sheetData>
    <row r="1" spans="1:11" s="22" customFormat="1" ht="18">
      <c r="A1" s="422" t="s">
        <v>116</v>
      </c>
      <c r="B1" s="422"/>
      <c r="C1" s="422"/>
      <c r="D1" s="422"/>
      <c r="E1" s="422"/>
      <c r="F1" s="422"/>
      <c r="G1" s="25"/>
      <c r="H1" s="14"/>
      <c r="I1" s="51"/>
      <c r="K1" s="51"/>
    </row>
    <row r="2" spans="1:11" ht="13.15" customHeight="1">
      <c r="A2" s="20"/>
      <c r="B2" s="6"/>
      <c r="C2" s="6"/>
      <c r="D2" s="6"/>
      <c r="E2" s="6"/>
      <c r="F2" s="6"/>
      <c r="G2" s="26"/>
      <c r="H2" s="14"/>
    </row>
    <row r="3" spans="1:11" ht="15" customHeight="1">
      <c r="A3" s="432" t="s">
        <v>297</v>
      </c>
      <c r="B3" s="432"/>
      <c r="C3" s="432"/>
      <c r="D3" s="432"/>
      <c r="E3" s="432"/>
      <c r="F3" s="432"/>
      <c r="G3" s="58"/>
      <c r="H3" s="14"/>
    </row>
    <row r="4" spans="1:11" ht="13.5" thickBot="1">
      <c r="A4" s="98"/>
      <c r="B4" s="99"/>
      <c r="C4" s="99"/>
      <c r="D4" s="99"/>
      <c r="E4" s="99"/>
      <c r="F4" s="161"/>
      <c r="G4" s="165"/>
      <c r="H4" s="21"/>
    </row>
    <row r="5" spans="1:11" ht="24" customHeight="1">
      <c r="A5" s="439" t="s">
        <v>21</v>
      </c>
      <c r="B5" s="442" t="s">
        <v>1</v>
      </c>
      <c r="C5" s="443"/>
      <c r="D5" s="442" t="s">
        <v>2</v>
      </c>
      <c r="E5" s="443" t="s">
        <v>2</v>
      </c>
      <c r="F5" s="240" t="s">
        <v>80</v>
      </c>
      <c r="G5" s="164"/>
      <c r="H5" s="167"/>
    </row>
    <row r="6" spans="1:11" ht="13.15" customHeight="1">
      <c r="A6" s="440"/>
      <c r="B6" s="446" t="s">
        <v>3</v>
      </c>
      <c r="C6" s="433" t="s">
        <v>89</v>
      </c>
      <c r="D6" s="446" t="s">
        <v>3</v>
      </c>
      <c r="E6" s="433" t="s">
        <v>89</v>
      </c>
      <c r="F6" s="241" t="s">
        <v>79</v>
      </c>
      <c r="G6" s="164"/>
      <c r="H6" s="167"/>
    </row>
    <row r="7" spans="1:11" ht="28.5" customHeight="1" thickBot="1">
      <c r="A7" s="441"/>
      <c r="B7" s="447"/>
      <c r="C7" s="434"/>
      <c r="D7" s="447"/>
      <c r="E7" s="434"/>
      <c r="F7" s="242" t="s">
        <v>127</v>
      </c>
      <c r="G7" s="164"/>
      <c r="H7" s="167"/>
    </row>
    <row r="8" spans="1:11" ht="18.75" customHeight="1">
      <c r="A8" s="92" t="s">
        <v>183</v>
      </c>
      <c r="B8" s="82">
        <v>14294</v>
      </c>
      <c r="C8" s="83">
        <f>(B8/$B$13)*100</f>
        <v>67.250058809691836</v>
      </c>
      <c r="D8" s="82">
        <v>17185</v>
      </c>
      <c r="E8" s="83">
        <f>(D8/$D$13)*100</f>
        <v>64.488892224557191</v>
      </c>
      <c r="F8" s="84">
        <f>(2625340*100)/3854506</f>
        <v>68.110933022286119</v>
      </c>
      <c r="G8" s="165"/>
      <c r="H8" s="56"/>
      <c r="J8" s="14"/>
    </row>
    <row r="9" spans="1:11" ht="12.75" customHeight="1">
      <c r="A9" s="90" t="s">
        <v>184</v>
      </c>
      <c r="B9" s="86">
        <v>257</v>
      </c>
      <c r="C9" s="87">
        <f>(B9/$B$13)*100</f>
        <v>1.2091272641731357</v>
      </c>
      <c r="D9" s="86">
        <v>443</v>
      </c>
      <c r="E9" s="87">
        <f>(D9/$D$13)*100</f>
        <v>1.662413689582708</v>
      </c>
      <c r="F9" s="88">
        <f>(522051*100)/3854506</f>
        <v>13.543914576861471</v>
      </c>
      <c r="G9" s="166"/>
      <c r="H9" s="56"/>
      <c r="J9" s="14"/>
    </row>
    <row r="10" spans="1:11" ht="12.75" customHeight="1">
      <c r="A10" s="90" t="s">
        <v>178</v>
      </c>
      <c r="B10" s="86">
        <v>2919</v>
      </c>
      <c r="C10" s="87">
        <f>(B10/$B$13)*100</f>
        <v>13.733239237826394</v>
      </c>
      <c r="D10" s="86">
        <v>3608</v>
      </c>
      <c r="E10" s="87">
        <f>(D10/$D$13)*100</f>
        <v>13.53947763434404</v>
      </c>
      <c r="F10" s="88">
        <f>(194155*100)/3854506</f>
        <v>5.0370916532494698</v>
      </c>
      <c r="G10" s="165"/>
      <c r="H10" s="56"/>
      <c r="J10" s="14"/>
    </row>
    <row r="11" spans="1:11" ht="12.75" customHeight="1">
      <c r="A11" s="90" t="s">
        <v>188</v>
      </c>
      <c r="B11" s="86">
        <v>3785</v>
      </c>
      <c r="C11" s="87">
        <f>(B11/$B$13)*100</f>
        <v>17.807574688308634</v>
      </c>
      <c r="D11" s="86">
        <v>5412</v>
      </c>
      <c r="E11" s="87">
        <f>(D11/$D$13)*100</f>
        <v>20.309216451516061</v>
      </c>
      <c r="F11" s="88">
        <f>(512960*100)/3854506</f>
        <v>13.308060747602935</v>
      </c>
      <c r="G11" s="165"/>
      <c r="H11" s="56"/>
      <c r="J11" s="14"/>
    </row>
    <row r="12" spans="1:11" ht="12.75" customHeight="1">
      <c r="A12" s="85"/>
      <c r="B12" s="86"/>
      <c r="C12" s="87"/>
      <c r="D12" s="86"/>
      <c r="E12" s="87"/>
      <c r="F12" s="88"/>
      <c r="H12" s="14"/>
      <c r="J12" s="14"/>
    </row>
    <row r="13" spans="1:11" ht="12.75" customHeight="1" thickBot="1">
      <c r="A13" s="215" t="s">
        <v>113</v>
      </c>
      <c r="B13" s="216">
        <f>SUM(B8:B11)</f>
        <v>21255</v>
      </c>
      <c r="C13" s="217">
        <f>SUM(C8:C11)</f>
        <v>100</v>
      </c>
      <c r="D13" s="216">
        <f>SUM(D8:D11)</f>
        <v>26648</v>
      </c>
      <c r="E13" s="217">
        <f>SUM(E8:E11)</f>
        <v>100</v>
      </c>
      <c r="F13" s="218">
        <f>SUM(F8:F11)</f>
        <v>100</v>
      </c>
      <c r="H13" s="14"/>
      <c r="J13" s="14"/>
    </row>
    <row r="14" spans="1:11" ht="18" customHeight="1">
      <c r="A14" s="437" t="s">
        <v>298</v>
      </c>
      <c r="B14" s="437"/>
      <c r="C14" s="94"/>
      <c r="D14" s="97"/>
      <c r="E14" s="97"/>
      <c r="F14" s="102"/>
    </row>
    <row r="15" spans="1:11" ht="12.75" customHeight="1">
      <c r="A15" s="170" t="s">
        <v>296</v>
      </c>
      <c r="B15" s="57"/>
      <c r="C15" s="4"/>
      <c r="D15" s="57"/>
      <c r="E15" s="4"/>
      <c r="F15" s="4"/>
    </row>
    <row r="16" spans="1:11" ht="12.75" customHeight="1">
      <c r="A16" s="20" t="s">
        <v>175</v>
      </c>
      <c r="B16" s="57"/>
      <c r="C16" s="4"/>
      <c r="D16" s="57"/>
      <c r="E16" s="4"/>
      <c r="F16" s="4"/>
    </row>
    <row r="17" spans="1:13" ht="12.75" customHeight="1">
      <c r="A17" s="20" t="s">
        <v>185</v>
      </c>
      <c r="B17" s="57"/>
      <c r="C17" s="4"/>
      <c r="D17" s="57"/>
      <c r="E17" s="4"/>
      <c r="F17" s="4"/>
    </row>
    <row r="18" spans="1:13" ht="12.75" customHeight="1">
      <c r="A18" s="20" t="s">
        <v>186</v>
      </c>
      <c r="B18" s="57"/>
      <c r="C18" s="4"/>
      <c r="D18" s="57"/>
      <c r="E18" s="4"/>
      <c r="F18" s="4"/>
    </row>
    <row r="19" spans="1:13" ht="12.75" customHeight="1">
      <c r="A19" s="20" t="s">
        <v>187</v>
      </c>
      <c r="B19" s="57"/>
      <c r="C19" s="4"/>
      <c r="D19" s="57"/>
      <c r="E19" s="4"/>
      <c r="F19" s="4"/>
    </row>
    <row r="20" spans="1:13" ht="12.75" customHeight="1">
      <c r="A20" s="20" t="s">
        <v>189</v>
      </c>
      <c r="B20" s="57"/>
      <c r="C20" s="4"/>
      <c r="D20" s="57"/>
      <c r="E20" s="4"/>
      <c r="F20" s="4"/>
    </row>
    <row r="21" spans="1:13" ht="12.75" customHeight="1">
      <c r="A21" s="20" t="s">
        <v>190</v>
      </c>
      <c r="B21" s="57"/>
      <c r="C21" s="4"/>
      <c r="D21" s="57"/>
      <c r="E21" s="4"/>
      <c r="F21" s="4"/>
    </row>
    <row r="22" spans="1:13" ht="12.75" customHeight="1">
      <c r="A22" s="20" t="s">
        <v>191</v>
      </c>
      <c r="B22" s="57"/>
      <c r="C22" s="4"/>
      <c r="D22" s="57"/>
      <c r="E22" s="4"/>
      <c r="F22" s="4"/>
    </row>
    <row r="23" spans="1:13" ht="12.75" customHeight="1">
      <c r="A23" s="20" t="s">
        <v>192</v>
      </c>
      <c r="B23" s="57"/>
      <c r="C23" s="4"/>
      <c r="D23" s="57"/>
      <c r="E23" s="4"/>
      <c r="F23" s="4"/>
    </row>
    <row r="24" spans="1:13" ht="12.75" customHeight="1">
      <c r="A24" s="20"/>
      <c r="B24" s="57"/>
      <c r="C24" s="4"/>
      <c r="D24" s="57"/>
      <c r="E24" s="4"/>
      <c r="F24" s="4"/>
    </row>
    <row r="25" spans="1:13">
      <c r="A25" s="12"/>
      <c r="B25" s="13"/>
      <c r="C25" s="13"/>
      <c r="D25" s="5"/>
      <c r="E25" s="5"/>
      <c r="F25" s="9"/>
    </row>
    <row r="26" spans="1:13">
      <c r="A26" s="12"/>
      <c r="B26" s="13"/>
      <c r="C26" s="13"/>
      <c r="D26" s="5"/>
      <c r="E26" s="5"/>
      <c r="F26" s="9"/>
    </row>
    <row r="27" spans="1:13">
      <c r="A27" s="12"/>
      <c r="B27" s="13"/>
      <c r="C27" s="13"/>
      <c r="D27" s="5"/>
      <c r="E27" s="5"/>
      <c r="F27" s="9"/>
    </row>
    <row r="28" spans="1:13">
      <c r="A28" s="12"/>
      <c r="B28" s="13"/>
      <c r="C28" s="13"/>
      <c r="D28" s="5"/>
      <c r="E28" s="5"/>
      <c r="F28" s="63"/>
      <c r="G28" s="63"/>
      <c r="H28" s="63"/>
      <c r="I28" s="64"/>
      <c r="J28" s="63"/>
      <c r="K28" s="64"/>
      <c r="L28" s="63"/>
      <c r="M28" s="63"/>
    </row>
    <row r="29" spans="1:13">
      <c r="A29" s="12"/>
      <c r="B29" s="13"/>
      <c r="C29" s="13"/>
      <c r="D29" s="5"/>
      <c r="E29" s="5"/>
      <c r="F29" s="9"/>
    </row>
    <row r="30" spans="1:13">
      <c r="A30" s="12"/>
      <c r="B30" s="13"/>
      <c r="C30" s="13"/>
      <c r="D30" s="5"/>
      <c r="E30" s="5"/>
      <c r="F30" s="9"/>
    </row>
    <row r="31" spans="1:13">
      <c r="A31" s="12"/>
      <c r="B31" s="13"/>
      <c r="C31" s="13"/>
      <c r="D31" s="5"/>
      <c r="E31" s="5"/>
      <c r="F31" s="9"/>
    </row>
    <row r="32" spans="1:13">
      <c r="A32" s="12"/>
      <c r="B32" s="13"/>
      <c r="C32" s="13"/>
      <c r="D32" s="5"/>
      <c r="E32" s="5"/>
      <c r="F32" s="9"/>
    </row>
    <row r="33" spans="1:6">
      <c r="A33" s="12"/>
      <c r="B33" s="13"/>
      <c r="C33" s="13"/>
      <c r="D33" s="5"/>
      <c r="E33" s="5"/>
      <c r="F33" s="9"/>
    </row>
    <row r="34" spans="1:6">
      <c r="A34" s="12"/>
      <c r="B34" s="13"/>
      <c r="C34" s="13"/>
      <c r="D34" s="5"/>
      <c r="E34" s="5"/>
      <c r="F34" s="9"/>
    </row>
    <row r="35" spans="1:6">
      <c r="A35" s="12"/>
      <c r="B35" s="13"/>
      <c r="C35" s="13"/>
      <c r="D35" s="5"/>
      <c r="E35" s="5"/>
      <c r="F35" s="9"/>
    </row>
    <row r="36" spans="1:6">
      <c r="A36" s="12"/>
      <c r="B36" s="13"/>
      <c r="C36" s="13"/>
      <c r="D36" s="5"/>
      <c r="E36" s="5"/>
      <c r="F36" s="9"/>
    </row>
    <row r="37" spans="1:6">
      <c r="A37" s="12"/>
      <c r="B37" s="13"/>
      <c r="C37" s="13"/>
      <c r="D37" s="5"/>
      <c r="E37" s="5"/>
      <c r="F37" s="9"/>
    </row>
    <row r="38" spans="1:6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topLeftCell="A4" zoomScale="75" zoomScaleNormal="75" zoomScaleSheetLayoutView="75" workbookViewId="0">
      <selection activeCell="C19" sqref="C19"/>
    </sheetView>
  </sheetViews>
  <sheetFormatPr baseColWidth="10" defaultRowHeight="12.75"/>
  <cols>
    <col min="1" max="1" width="74.140625" style="9" customWidth="1"/>
    <col min="2" max="2" width="18.425781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578125" style="9"/>
  </cols>
  <sheetData>
    <row r="1" spans="1:10" s="22" customFormat="1" ht="18" customHeight="1">
      <c r="A1" s="456" t="s">
        <v>116</v>
      </c>
      <c r="B1" s="456"/>
      <c r="C1" s="456"/>
      <c r="D1" s="456"/>
      <c r="E1" s="456"/>
      <c r="F1" s="456"/>
      <c r="G1" s="456"/>
    </row>
    <row r="2" spans="1:10" ht="12.75" customHeight="1">
      <c r="A2" s="21"/>
      <c r="B2" s="6"/>
      <c r="C2" s="6"/>
      <c r="D2" s="6"/>
      <c r="E2" s="6"/>
      <c r="F2" s="6"/>
      <c r="G2" s="6"/>
    </row>
    <row r="3" spans="1:10" ht="15" customHeight="1">
      <c r="A3" s="432" t="s">
        <v>138</v>
      </c>
      <c r="B3" s="432"/>
      <c r="C3" s="432"/>
      <c r="D3" s="432"/>
      <c r="E3" s="432"/>
      <c r="F3" s="432"/>
      <c r="G3" s="432"/>
      <c r="H3" s="14"/>
      <c r="I3" s="14"/>
      <c r="J3" s="14"/>
    </row>
    <row r="4" spans="1:10" ht="15" customHeight="1">
      <c r="A4" s="432" t="s">
        <v>112</v>
      </c>
      <c r="B4" s="432"/>
      <c r="C4" s="432"/>
      <c r="D4" s="432"/>
      <c r="E4" s="432"/>
      <c r="F4" s="432"/>
      <c r="G4" s="432"/>
      <c r="H4" s="14"/>
      <c r="I4" s="14"/>
      <c r="J4" s="14"/>
    </row>
    <row r="5" spans="1:10" ht="12.75" customHeight="1" thickBot="1">
      <c r="A5" s="80"/>
      <c r="B5" s="80"/>
      <c r="C5" s="80"/>
      <c r="D5" s="80"/>
      <c r="E5" s="80"/>
      <c r="F5" s="80"/>
      <c r="G5" s="103"/>
      <c r="H5" s="14"/>
      <c r="I5" s="14"/>
      <c r="J5" s="14"/>
    </row>
    <row r="6" spans="1:10" ht="18.75" customHeight="1">
      <c r="A6" s="423" t="s">
        <v>21</v>
      </c>
      <c r="B6" s="430" t="s">
        <v>1</v>
      </c>
      <c r="C6" s="457"/>
      <c r="D6" s="431"/>
      <c r="E6" s="430" t="s">
        <v>2</v>
      </c>
      <c r="F6" s="457"/>
      <c r="G6" s="457"/>
      <c r="I6" s="6"/>
    </row>
    <row r="7" spans="1:10" ht="33" customHeight="1" thickBot="1">
      <c r="A7" s="425"/>
      <c r="B7" s="375">
        <v>2014</v>
      </c>
      <c r="C7" s="375">
        <v>2015</v>
      </c>
      <c r="D7" s="376" t="s">
        <v>345</v>
      </c>
      <c r="E7" s="375">
        <v>2014</v>
      </c>
      <c r="F7" s="375">
        <v>2015</v>
      </c>
      <c r="G7" s="376" t="s">
        <v>345</v>
      </c>
      <c r="H7" s="4"/>
      <c r="I7" s="1"/>
    </row>
    <row r="8" spans="1:10" ht="25.5" customHeight="1">
      <c r="A8" s="377" t="s">
        <v>333</v>
      </c>
      <c r="B8" s="338">
        <v>3926</v>
      </c>
      <c r="C8" s="338">
        <v>3868</v>
      </c>
      <c r="D8" s="339">
        <f>((C8-B8)/B8)*100</f>
        <v>-1.4773306164034641</v>
      </c>
      <c r="E8" s="338">
        <v>4604</v>
      </c>
      <c r="F8" s="338">
        <v>4654</v>
      </c>
      <c r="G8" s="378">
        <f>((F8-E8)/E8)*100</f>
        <v>1.0860121633362294</v>
      </c>
      <c r="I8" s="65"/>
    </row>
    <row r="9" spans="1:10" ht="12.75" customHeight="1">
      <c r="A9" s="379" t="s">
        <v>334</v>
      </c>
      <c r="B9" s="342">
        <v>656</v>
      </c>
      <c r="C9" s="342">
        <v>625</v>
      </c>
      <c r="D9" s="343">
        <f t="shared" ref="D9:D20" si="0">((C9-B9)/B9)*100</f>
        <v>-4.725609756097561</v>
      </c>
      <c r="E9" s="342">
        <v>811</v>
      </c>
      <c r="F9" s="342">
        <v>838</v>
      </c>
      <c r="G9" s="366">
        <f t="shared" ref="G9:G20" si="1">((F9-E9)/E9)*100</f>
        <v>3.3292231812577064</v>
      </c>
      <c r="I9" s="1"/>
    </row>
    <row r="10" spans="1:10" ht="12.75" customHeight="1">
      <c r="A10" s="379" t="s">
        <v>335</v>
      </c>
      <c r="B10" s="342">
        <v>1353</v>
      </c>
      <c r="C10" s="342">
        <v>1373</v>
      </c>
      <c r="D10" s="343">
        <f t="shared" si="0"/>
        <v>1.4781966001478197</v>
      </c>
      <c r="E10" s="342">
        <v>1648</v>
      </c>
      <c r="F10" s="342">
        <v>1633</v>
      </c>
      <c r="G10" s="366">
        <f t="shared" si="1"/>
        <v>-0.91019417475728148</v>
      </c>
      <c r="I10" s="65"/>
    </row>
    <row r="11" spans="1:10" ht="12.75" customHeight="1">
      <c r="A11" s="379" t="s">
        <v>336</v>
      </c>
      <c r="B11" s="342">
        <v>1605</v>
      </c>
      <c r="C11" s="342">
        <v>1599</v>
      </c>
      <c r="D11" s="343">
        <f t="shared" si="0"/>
        <v>-0.37383177570093462</v>
      </c>
      <c r="E11" s="342">
        <v>1837</v>
      </c>
      <c r="F11" s="342">
        <v>1845</v>
      </c>
      <c r="G11" s="366">
        <f t="shared" si="1"/>
        <v>0.43549265106151336</v>
      </c>
      <c r="I11" s="1"/>
    </row>
    <row r="12" spans="1:10" ht="12.75" customHeight="1">
      <c r="A12" s="379" t="s">
        <v>337</v>
      </c>
      <c r="B12" s="342">
        <v>1536</v>
      </c>
      <c r="C12" s="342">
        <v>1559</v>
      </c>
      <c r="D12" s="343">
        <f t="shared" si="0"/>
        <v>1.4973958333333335</v>
      </c>
      <c r="E12" s="342">
        <v>1792</v>
      </c>
      <c r="F12" s="342">
        <v>1759</v>
      </c>
      <c r="G12" s="366">
        <f t="shared" si="1"/>
        <v>-1.8415178571428572</v>
      </c>
      <c r="I12" s="65"/>
    </row>
    <row r="13" spans="1:10" ht="12.75" customHeight="1">
      <c r="A13" s="379" t="s">
        <v>338</v>
      </c>
      <c r="B13" s="342">
        <v>492</v>
      </c>
      <c r="C13" s="342">
        <v>457</v>
      </c>
      <c r="D13" s="343">
        <f t="shared" si="0"/>
        <v>-7.1138211382113816</v>
      </c>
      <c r="E13" s="342">
        <v>541</v>
      </c>
      <c r="F13" s="342">
        <v>583</v>
      </c>
      <c r="G13" s="366">
        <f t="shared" si="1"/>
        <v>7.763401109057301</v>
      </c>
      <c r="I13" s="1"/>
    </row>
    <row r="14" spans="1:10" ht="12.75" customHeight="1">
      <c r="A14" s="379" t="s">
        <v>339</v>
      </c>
      <c r="B14" s="342">
        <v>10314</v>
      </c>
      <c r="C14" s="342">
        <v>10272</v>
      </c>
      <c r="D14" s="343">
        <f t="shared" si="0"/>
        <v>-0.40721349621873182</v>
      </c>
      <c r="E14" s="342">
        <v>11681</v>
      </c>
      <c r="F14" s="342">
        <v>11662</v>
      </c>
      <c r="G14" s="366">
        <f t="shared" si="1"/>
        <v>-0.16265730673743686</v>
      </c>
      <c r="I14" s="1"/>
    </row>
    <row r="15" spans="1:10" ht="12.75" customHeight="1">
      <c r="A15" s="379" t="s">
        <v>340</v>
      </c>
      <c r="B15" s="342">
        <v>714</v>
      </c>
      <c r="C15" s="342">
        <v>694</v>
      </c>
      <c r="D15" s="343">
        <f t="shared" si="0"/>
        <v>-2.801120448179272</v>
      </c>
      <c r="E15" s="342">
        <v>842</v>
      </c>
      <c r="F15" s="342">
        <v>846</v>
      </c>
      <c r="G15" s="366">
        <f t="shared" si="1"/>
        <v>0.47505938242280288</v>
      </c>
      <c r="I15" s="65"/>
    </row>
    <row r="16" spans="1:10" ht="12.75" customHeight="1">
      <c r="A16" s="379" t="s">
        <v>341</v>
      </c>
      <c r="B16" s="342">
        <v>1897</v>
      </c>
      <c r="C16" s="342">
        <v>1911</v>
      </c>
      <c r="D16" s="343">
        <f t="shared" si="0"/>
        <v>0.73800738007380073</v>
      </c>
      <c r="E16" s="342">
        <v>2311</v>
      </c>
      <c r="F16" s="342">
        <v>2286</v>
      </c>
      <c r="G16" s="366">
        <f t="shared" si="1"/>
        <v>-1.0817827780181739</v>
      </c>
      <c r="I16" s="1"/>
    </row>
    <row r="17" spans="1:9" ht="12.75" customHeight="1">
      <c r="A17" s="379" t="s">
        <v>342</v>
      </c>
      <c r="B17" s="342">
        <v>812</v>
      </c>
      <c r="C17" s="342">
        <v>798</v>
      </c>
      <c r="D17" s="343">
        <f t="shared" si="0"/>
        <v>-1.7241379310344827</v>
      </c>
      <c r="E17" s="342">
        <v>1037</v>
      </c>
      <c r="F17" s="342">
        <v>1053</v>
      </c>
      <c r="G17" s="366">
        <f t="shared" si="1"/>
        <v>1.5429122468659595</v>
      </c>
      <c r="I17" s="1"/>
    </row>
    <row r="18" spans="1:9" ht="12.75" customHeight="1">
      <c r="A18" s="379" t="s">
        <v>215</v>
      </c>
      <c r="B18" s="342">
        <v>4047</v>
      </c>
      <c r="C18" s="342">
        <v>4052</v>
      </c>
      <c r="D18" s="343">
        <f t="shared" si="0"/>
        <v>0.1235483073881888</v>
      </c>
      <c r="E18" s="342">
        <v>4783</v>
      </c>
      <c r="F18" s="342">
        <v>4747</v>
      </c>
      <c r="G18" s="366">
        <f t="shared" si="1"/>
        <v>-0.752665690988919</v>
      </c>
      <c r="I18" s="1"/>
    </row>
    <row r="19" spans="1:9" ht="12.75" customHeight="1">
      <c r="A19" s="379" t="s">
        <v>343</v>
      </c>
      <c r="B19" s="342">
        <v>701</v>
      </c>
      <c r="C19" s="342">
        <v>766</v>
      </c>
      <c r="D19" s="343">
        <f t="shared" si="0"/>
        <v>9.2724679029957215</v>
      </c>
      <c r="E19" s="342">
        <v>896</v>
      </c>
      <c r="F19" s="342">
        <v>827</v>
      </c>
      <c r="G19" s="366">
        <f t="shared" si="1"/>
        <v>-7.7008928571428577</v>
      </c>
      <c r="I19" s="1"/>
    </row>
    <row r="20" spans="1:9" ht="12.75" customHeight="1">
      <c r="A20" s="379" t="s">
        <v>344</v>
      </c>
      <c r="B20" s="342">
        <v>319</v>
      </c>
      <c r="C20" s="342">
        <v>304</v>
      </c>
      <c r="D20" s="343">
        <f t="shared" si="0"/>
        <v>-4.7021943573667713</v>
      </c>
      <c r="E20" s="342">
        <v>410</v>
      </c>
      <c r="F20" s="342">
        <v>430</v>
      </c>
      <c r="G20" s="366">
        <f t="shared" si="1"/>
        <v>4.8780487804878048</v>
      </c>
      <c r="I20" s="1"/>
    </row>
    <row r="21" spans="1:9" ht="12.75" customHeight="1">
      <c r="A21" s="341"/>
      <c r="B21" s="349"/>
      <c r="C21" s="349"/>
      <c r="D21" s="343"/>
      <c r="E21" s="349"/>
      <c r="F21" s="349"/>
      <c r="G21" s="366"/>
      <c r="I21" s="1"/>
    </row>
    <row r="22" spans="1:9" ht="19.5" customHeight="1" thickBot="1">
      <c r="A22" s="351" t="s">
        <v>117</v>
      </c>
      <c r="B22" s="352">
        <v>28372</v>
      </c>
      <c r="C22" s="352">
        <v>28278</v>
      </c>
      <c r="D22" s="353">
        <f>((C22-B22)/B22)*100</f>
        <v>-0.33131256168053008</v>
      </c>
      <c r="E22" s="352">
        <v>33193</v>
      </c>
      <c r="F22" s="352">
        <f>SUM(F8:F20)</f>
        <v>33163</v>
      </c>
      <c r="G22" s="367">
        <f>((F22-E22)/E22)*100</f>
        <v>-9.0380501913053954E-2</v>
      </c>
      <c r="I22" s="1"/>
    </row>
    <row r="23" spans="1:9" ht="19.5" customHeight="1">
      <c r="A23" s="368" t="s">
        <v>290</v>
      </c>
      <c r="B23" s="104"/>
      <c r="C23" s="104"/>
      <c r="D23" s="104"/>
      <c r="E23" s="104"/>
      <c r="F23" s="104"/>
      <c r="G23" s="380"/>
      <c r="I23" s="66"/>
    </row>
    <row r="24" spans="1:9" ht="12.75" customHeight="1">
      <c r="A24" s="359" t="s">
        <v>152</v>
      </c>
      <c r="B24" s="381"/>
      <c r="C24" s="381"/>
      <c r="D24" s="382"/>
      <c r="E24" s="381"/>
      <c r="F24" s="381"/>
      <c r="G24" s="382"/>
      <c r="I24" s="21"/>
    </row>
    <row r="25" spans="1:9" ht="12.75" customHeight="1">
      <c r="A25" s="2"/>
      <c r="B25" s="383"/>
      <c r="C25" s="383"/>
      <c r="D25" s="383"/>
      <c r="E25" s="383"/>
      <c r="F25" s="360"/>
      <c r="G25" s="360"/>
      <c r="I25" s="21"/>
    </row>
    <row r="26" spans="1:9" ht="12.75" customHeight="1">
      <c r="A26" s="169" t="s">
        <v>124</v>
      </c>
      <c r="B26" s="372" t="s">
        <v>153</v>
      </c>
      <c r="C26" s="451" t="s">
        <v>71</v>
      </c>
      <c r="D26" s="451"/>
      <c r="E26" s="372"/>
      <c r="F26" s="373"/>
      <c r="G26" s="384"/>
      <c r="I26" s="21"/>
    </row>
    <row r="27" spans="1:9" ht="12.75" customHeight="1">
      <c r="A27" s="169" t="s">
        <v>125</v>
      </c>
      <c r="B27" s="373" t="s">
        <v>154</v>
      </c>
      <c r="C27" s="458" t="s">
        <v>50</v>
      </c>
      <c r="D27" s="458"/>
      <c r="E27" s="373"/>
      <c r="F27" s="385"/>
      <c r="G27" s="385"/>
      <c r="I27" s="21"/>
    </row>
    <row r="28" spans="1:9" ht="12.75" customHeight="1">
      <c r="A28" s="2"/>
      <c r="B28" s="19"/>
      <c r="C28" s="225"/>
      <c r="D28" s="225"/>
      <c r="E28" s="225"/>
      <c r="F28" s="225"/>
      <c r="G28" s="12"/>
    </row>
    <row r="29" spans="1:9" ht="12.75" customHeight="1">
      <c r="A29" s="2"/>
      <c r="B29" s="61"/>
      <c r="C29" s="61"/>
      <c r="D29" s="3"/>
      <c r="E29" s="3"/>
      <c r="F29" s="12"/>
      <c r="G29" s="12"/>
    </row>
    <row r="30" spans="1:9" ht="12.75" customHeight="1">
      <c r="A30" s="2"/>
      <c r="B30" s="62"/>
      <c r="C30" s="450"/>
      <c r="D30" s="450"/>
      <c r="E30" s="450"/>
      <c r="F30" s="450"/>
      <c r="G30" s="450"/>
    </row>
    <row r="31" spans="1:9" ht="12.75" customHeight="1">
      <c r="A31" s="2"/>
      <c r="B31" s="1"/>
      <c r="C31" s="1"/>
      <c r="D31" s="1"/>
      <c r="E31" s="1"/>
      <c r="F31" s="12"/>
      <c r="G31" s="12"/>
    </row>
    <row r="32" spans="1:9" ht="12.75" customHeight="1">
      <c r="A32" s="169"/>
      <c r="B32" s="61"/>
      <c r="C32" s="61"/>
      <c r="D32" s="3"/>
      <c r="E32" s="3"/>
      <c r="F32" s="12"/>
      <c r="G32" s="12"/>
    </row>
    <row r="33" spans="1:8" ht="12.75" customHeight="1">
      <c r="A33" s="2"/>
      <c r="B33" s="61"/>
      <c r="C33" s="61"/>
      <c r="D33" s="3"/>
      <c r="E33" s="3"/>
      <c r="F33" s="12"/>
      <c r="G33" s="12"/>
    </row>
    <row r="34" spans="1:8" ht="12.75" customHeight="1">
      <c r="A34" s="2"/>
      <c r="B34" s="19"/>
      <c r="C34" s="449"/>
      <c r="D34" s="449"/>
      <c r="E34" s="449"/>
      <c r="F34" s="449"/>
      <c r="G34" s="12"/>
      <c r="H34" s="53"/>
    </row>
    <row r="35" spans="1:8" ht="12.75" customHeight="1">
      <c r="A35" s="5"/>
      <c r="B35" s="3"/>
      <c r="C35" s="3"/>
      <c r="F35" s="12"/>
      <c r="G35" s="12"/>
      <c r="H35" s="53"/>
    </row>
    <row r="38" spans="1:8">
      <c r="A38" s="73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workbookViewId="0">
      <selection activeCell="C19" sqref="C19"/>
    </sheetView>
  </sheetViews>
  <sheetFormatPr baseColWidth="10" defaultRowHeight="12.75"/>
  <cols>
    <col min="1" max="1" width="57.28515625" style="74" customWidth="1"/>
    <col min="2" max="7" width="12.7109375" style="74" customWidth="1"/>
    <col min="8" max="16384" width="11.42578125" style="74"/>
  </cols>
  <sheetData>
    <row r="1" spans="1:10" ht="18">
      <c r="A1" s="456" t="s">
        <v>116</v>
      </c>
      <c r="B1" s="456"/>
      <c r="C1" s="456"/>
      <c r="D1" s="456"/>
      <c r="E1" s="456"/>
      <c r="F1" s="456"/>
      <c r="G1" s="456"/>
    </row>
    <row r="3" spans="1:10" s="76" customFormat="1" ht="15" customHeight="1">
      <c r="A3" s="459" t="s">
        <v>139</v>
      </c>
      <c r="B3" s="459"/>
      <c r="C3" s="459"/>
      <c r="D3" s="459"/>
      <c r="E3" s="459"/>
      <c r="F3" s="459"/>
      <c r="G3" s="459"/>
      <c r="H3" s="75"/>
      <c r="I3" s="75"/>
      <c r="J3" s="75"/>
    </row>
    <row r="4" spans="1:10" s="76" customFormat="1" ht="15" customHeight="1">
      <c r="A4" s="459" t="s">
        <v>112</v>
      </c>
      <c r="B4" s="459"/>
      <c r="C4" s="459"/>
      <c r="D4" s="459"/>
      <c r="E4" s="459"/>
      <c r="F4" s="459"/>
      <c r="G4" s="459"/>
      <c r="H4" s="75"/>
      <c r="I4" s="75"/>
      <c r="J4" s="75"/>
    </row>
    <row r="5" spans="1:10" ht="14.25" customHeight="1" thickBot="1">
      <c r="A5" s="105"/>
      <c r="B5" s="105"/>
      <c r="C5" s="105"/>
      <c r="D5" s="105"/>
      <c r="E5" s="105"/>
      <c r="F5" s="105"/>
      <c r="G5" s="105"/>
    </row>
    <row r="6" spans="1:10" s="258" customFormat="1" ht="34.5" customHeight="1">
      <c r="A6" s="439" t="s">
        <v>21</v>
      </c>
      <c r="B6" s="442" t="s">
        <v>1</v>
      </c>
      <c r="C6" s="460"/>
      <c r="D6" s="443"/>
      <c r="E6" s="442" t="s">
        <v>2</v>
      </c>
      <c r="F6" s="460"/>
      <c r="G6" s="460"/>
    </row>
    <row r="7" spans="1:10" s="258" customFormat="1" ht="34.5" customHeight="1" thickBot="1">
      <c r="A7" s="441"/>
      <c r="B7" s="243">
        <v>2014</v>
      </c>
      <c r="C7" s="243">
        <v>2015</v>
      </c>
      <c r="D7" s="244" t="s">
        <v>283</v>
      </c>
      <c r="E7" s="243">
        <v>2014</v>
      </c>
      <c r="F7" s="243">
        <v>2015</v>
      </c>
      <c r="G7" s="244" t="s">
        <v>283</v>
      </c>
    </row>
    <row r="8" spans="1:10" ht="25.5" customHeight="1">
      <c r="A8" s="106" t="s">
        <v>114</v>
      </c>
      <c r="B8" s="82"/>
      <c r="C8" s="82"/>
      <c r="D8" s="83"/>
      <c r="E8" s="82"/>
      <c r="F8" s="82"/>
      <c r="G8" s="84"/>
    </row>
    <row r="9" spans="1:10">
      <c r="A9" s="107" t="s">
        <v>176</v>
      </c>
      <c r="B9" s="86">
        <v>11095</v>
      </c>
      <c r="C9" s="86">
        <v>10599</v>
      </c>
      <c r="D9" s="87">
        <f>((C9-B9)/B9)*100</f>
        <v>-4.4704821991888233</v>
      </c>
      <c r="E9" s="86">
        <v>12038</v>
      </c>
      <c r="F9" s="86">
        <v>11554</v>
      </c>
      <c r="G9" s="88">
        <f>((F9-E9)/E9)*100</f>
        <v>-4.0206014288087726</v>
      </c>
    </row>
    <row r="10" spans="1:10">
      <c r="A10" s="108" t="s">
        <v>177</v>
      </c>
      <c r="B10" s="86">
        <v>1791</v>
      </c>
      <c r="C10" s="86">
        <v>1770</v>
      </c>
      <c r="D10" s="87">
        <f>((C10-B10)/B10)*100</f>
        <v>-1.1725293132328307</v>
      </c>
      <c r="E10" s="86">
        <v>2102</v>
      </c>
      <c r="F10" s="86">
        <v>2076</v>
      </c>
      <c r="G10" s="88">
        <f>((F10-E10)/E10)*100</f>
        <v>-1.2369172216936251</v>
      </c>
    </row>
    <row r="11" spans="1:10">
      <c r="A11" s="108" t="s">
        <v>99</v>
      </c>
      <c r="B11" s="86">
        <v>13302</v>
      </c>
      <c r="C11" s="86">
        <v>12775</v>
      </c>
      <c r="D11" s="87">
        <f>((C11-B11)/B11)*100</f>
        <v>-3.9618102540971285</v>
      </c>
      <c r="E11" s="86">
        <v>14439</v>
      </c>
      <c r="F11" s="86">
        <v>13879</v>
      </c>
      <c r="G11" s="88">
        <f>((F11-E11)/E11)*100</f>
        <v>-3.8783849297042732</v>
      </c>
    </row>
    <row r="12" spans="1:10">
      <c r="A12" s="109"/>
      <c r="B12" s="86"/>
      <c r="C12" s="86"/>
      <c r="D12" s="87"/>
      <c r="E12" s="86"/>
      <c r="F12" s="86"/>
      <c r="G12" s="88"/>
    </row>
    <row r="13" spans="1:10" ht="13.5" thickBot="1">
      <c r="A13" s="215" t="s">
        <v>98</v>
      </c>
      <c r="B13" s="216">
        <v>26188</v>
      </c>
      <c r="C13" s="216">
        <f>C9+C10+C11</f>
        <v>25144</v>
      </c>
      <c r="D13" s="217">
        <f>((C13-B13)/B13)*100</f>
        <v>-3.9865587291889417</v>
      </c>
      <c r="E13" s="216">
        <f>E9+E10+E11</f>
        <v>28579</v>
      </c>
      <c r="F13" s="216">
        <f>F9+F10+F11</f>
        <v>27509</v>
      </c>
      <c r="G13" s="218">
        <f>((F13-E13)/E13)*100</f>
        <v>-3.7440078379229504</v>
      </c>
    </row>
    <row r="14" spans="1:10">
      <c r="A14" s="110" t="s">
        <v>290</v>
      </c>
      <c r="B14" s="111"/>
      <c r="C14" s="111"/>
      <c r="D14" s="111"/>
      <c r="E14" s="111"/>
      <c r="F14" s="111"/>
      <c r="G14" s="112"/>
    </row>
    <row r="15" spans="1:10">
      <c r="A15" s="77" t="s">
        <v>152</v>
      </c>
      <c r="B15" s="79"/>
      <c r="C15" s="79"/>
      <c r="D15" s="78"/>
      <c r="E15" s="79"/>
      <c r="F15" s="79"/>
      <c r="G15" s="78"/>
    </row>
  </sheetData>
  <mergeCells count="6">
    <mergeCell ref="A1:G1"/>
    <mergeCell ref="A3:G3"/>
    <mergeCell ref="A4:G4"/>
    <mergeCell ref="A6:A7"/>
    <mergeCell ref="B6:D6"/>
    <mergeCell ref="E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  <ignoredErrors>
    <ignoredError sqref="D13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workbookViewId="0">
      <selection activeCell="C19" sqref="C19"/>
    </sheetView>
  </sheetViews>
  <sheetFormatPr baseColWidth="10" defaultRowHeight="12.75"/>
  <cols>
    <col min="1" max="1" width="76.140625" style="74" customWidth="1"/>
    <col min="2" max="7" width="12.7109375" style="74" customWidth="1"/>
    <col min="8" max="16384" width="11.42578125" style="74"/>
  </cols>
  <sheetData>
    <row r="1" spans="1:10" ht="18">
      <c r="A1" s="461" t="s">
        <v>116</v>
      </c>
      <c r="B1" s="461"/>
      <c r="C1" s="461"/>
      <c r="D1" s="461"/>
      <c r="E1" s="461"/>
      <c r="F1" s="461"/>
      <c r="G1" s="461"/>
    </row>
    <row r="3" spans="1:10" s="76" customFormat="1" ht="15" customHeight="1">
      <c r="A3" s="459" t="s">
        <v>140</v>
      </c>
      <c r="B3" s="459"/>
      <c r="C3" s="459"/>
      <c r="D3" s="459"/>
      <c r="E3" s="459"/>
      <c r="F3" s="459"/>
      <c r="G3" s="459"/>
      <c r="H3" s="75"/>
      <c r="I3" s="75"/>
      <c r="J3" s="75"/>
    </row>
    <row r="4" spans="1:10" s="76" customFormat="1" ht="15" customHeight="1">
      <c r="A4" s="459" t="s">
        <v>112</v>
      </c>
      <c r="B4" s="459"/>
      <c r="C4" s="459"/>
      <c r="D4" s="459"/>
      <c r="E4" s="459"/>
      <c r="F4" s="459"/>
      <c r="G4" s="459"/>
      <c r="H4" s="75"/>
      <c r="I4" s="75"/>
      <c r="J4" s="75"/>
    </row>
    <row r="5" spans="1:10" ht="14.25" customHeight="1" thickBot="1">
      <c r="A5" s="105"/>
      <c r="B5" s="105"/>
      <c r="C5" s="105"/>
      <c r="D5" s="105"/>
      <c r="E5" s="105"/>
      <c r="F5" s="105"/>
      <c r="G5" s="105"/>
    </row>
    <row r="6" spans="1:10" s="258" customFormat="1" ht="30" customHeight="1">
      <c r="A6" s="439" t="s">
        <v>21</v>
      </c>
      <c r="B6" s="462" t="s">
        <v>1</v>
      </c>
      <c r="C6" s="463"/>
      <c r="D6" s="439"/>
      <c r="E6" s="462" t="s">
        <v>193</v>
      </c>
      <c r="F6" s="463"/>
      <c r="G6" s="463"/>
    </row>
    <row r="7" spans="1:10" s="258" customFormat="1" ht="30" customHeight="1">
      <c r="A7" s="440"/>
      <c r="B7" s="464"/>
      <c r="C7" s="465"/>
      <c r="D7" s="466"/>
      <c r="E7" s="464"/>
      <c r="F7" s="465"/>
      <c r="G7" s="465"/>
    </row>
    <row r="8" spans="1:10" s="258" customFormat="1" ht="30" customHeight="1" thickBot="1">
      <c r="A8" s="441"/>
      <c r="B8" s="243">
        <v>2014</v>
      </c>
      <c r="C8" s="243">
        <v>2015</v>
      </c>
      <c r="D8" s="244" t="s">
        <v>283</v>
      </c>
      <c r="E8" s="243">
        <v>2014</v>
      </c>
      <c r="F8" s="243">
        <v>2015</v>
      </c>
      <c r="G8" s="245" t="s">
        <v>283</v>
      </c>
    </row>
    <row r="9" spans="1:10" ht="22.5" customHeight="1">
      <c r="A9" s="106" t="s">
        <v>183</v>
      </c>
      <c r="B9" s="82">
        <v>14571</v>
      </c>
      <c r="C9" s="82">
        <v>14294</v>
      </c>
      <c r="D9" s="83">
        <f>((C9-B9)/B9)*100</f>
        <v>-1.9010363049893624</v>
      </c>
      <c r="E9" s="82">
        <v>17447</v>
      </c>
      <c r="F9" s="82">
        <v>17185</v>
      </c>
      <c r="G9" s="84">
        <f>((F9-E9)/E9)*100</f>
        <v>-1.5016908351005904</v>
      </c>
    </row>
    <row r="10" spans="1:10">
      <c r="A10" s="108" t="s">
        <v>184</v>
      </c>
      <c r="B10" s="86">
        <v>255</v>
      </c>
      <c r="C10" s="86">
        <v>257</v>
      </c>
      <c r="D10" s="87">
        <f>((C10-B10)/B10)*100</f>
        <v>0.78431372549019607</v>
      </c>
      <c r="E10" s="86">
        <v>436</v>
      </c>
      <c r="F10" s="86">
        <v>443</v>
      </c>
      <c r="G10" s="88">
        <f>((F10-E10)/E10)*100</f>
        <v>1.6055045871559634</v>
      </c>
    </row>
    <row r="11" spans="1:10">
      <c r="A11" s="108" t="s">
        <v>178</v>
      </c>
      <c r="B11" s="86">
        <v>2924</v>
      </c>
      <c r="C11" s="86">
        <v>2919</v>
      </c>
      <c r="D11" s="87">
        <f>((C11-B11)/B11)*100</f>
        <v>-0.1709986320109439</v>
      </c>
      <c r="E11" s="86">
        <v>3602</v>
      </c>
      <c r="F11" s="86">
        <v>3608</v>
      </c>
      <c r="G11" s="88">
        <f>((F11-E11)/E11)*100</f>
        <v>0.16657412548584119</v>
      </c>
    </row>
    <row r="12" spans="1:10">
      <c r="A12" s="108" t="s">
        <v>188</v>
      </c>
      <c r="B12" s="86">
        <v>3878</v>
      </c>
      <c r="C12" s="86">
        <v>3785</v>
      </c>
      <c r="D12" s="87">
        <f>((C12-B12)/B12)*100</f>
        <v>-2.3981433728726147</v>
      </c>
      <c r="E12" s="86">
        <v>5397</v>
      </c>
      <c r="F12" s="86">
        <v>5412</v>
      </c>
      <c r="G12" s="88">
        <f>((F12-E12)/E12)*100</f>
        <v>0.27793218454697055</v>
      </c>
    </row>
    <row r="13" spans="1:10">
      <c r="A13" s="109"/>
      <c r="B13" s="86"/>
      <c r="C13" s="86"/>
      <c r="D13" s="87"/>
      <c r="E13" s="86"/>
      <c r="F13" s="86"/>
      <c r="G13" s="88"/>
    </row>
    <row r="14" spans="1:10" ht="13.5" thickBot="1">
      <c r="A14" s="215" t="s">
        <v>113</v>
      </c>
      <c r="B14" s="216">
        <f>SUM(B9:B12)</f>
        <v>21628</v>
      </c>
      <c r="C14" s="216">
        <f>SUM(C9:C12)</f>
        <v>21255</v>
      </c>
      <c r="D14" s="217">
        <f>((C14-B14)/B14)*100</f>
        <v>-1.7246162382097281</v>
      </c>
      <c r="E14" s="216">
        <f>SUM(E9:E12)</f>
        <v>26882</v>
      </c>
      <c r="F14" s="216">
        <f>SUM(F9:F12)</f>
        <v>26648</v>
      </c>
      <c r="G14" s="218">
        <f>((F14-E14)/E14)*100</f>
        <v>-0.87047094710215012</v>
      </c>
    </row>
    <row r="15" spans="1:10">
      <c r="A15" s="110" t="s">
        <v>299</v>
      </c>
      <c r="B15" s="203"/>
      <c r="C15" s="203"/>
      <c r="D15" s="204"/>
      <c r="E15" s="203"/>
      <c r="F15" s="203"/>
      <c r="G15" s="204"/>
    </row>
    <row r="16" spans="1:10">
      <c r="A16" s="77" t="s">
        <v>152</v>
      </c>
      <c r="B16" s="203"/>
      <c r="C16" s="203"/>
      <c r="D16" s="204"/>
      <c r="E16" s="203"/>
      <c r="F16" s="203"/>
      <c r="G16" s="204"/>
    </row>
    <row r="17" spans="1:7">
      <c r="A17" s="77" t="s">
        <v>185</v>
      </c>
      <c r="B17" s="205"/>
      <c r="C17" s="205"/>
      <c r="D17" s="205"/>
      <c r="E17" s="205"/>
      <c r="F17" s="205"/>
      <c r="G17" s="78"/>
    </row>
    <row r="18" spans="1:7">
      <c r="A18" s="77" t="s">
        <v>186</v>
      </c>
      <c r="B18" s="79"/>
      <c r="C18" s="79"/>
      <c r="D18" s="78"/>
      <c r="E18" s="79"/>
      <c r="F18" s="79"/>
      <c r="G18" s="78"/>
    </row>
    <row r="19" spans="1:7">
      <c r="A19" s="77" t="s">
        <v>187</v>
      </c>
    </row>
    <row r="20" spans="1:7">
      <c r="A20" s="77" t="s">
        <v>189</v>
      </c>
    </row>
    <row r="21" spans="1:7">
      <c r="A21" s="77" t="s">
        <v>190</v>
      </c>
    </row>
    <row r="22" spans="1:7">
      <c r="A22" s="77" t="s">
        <v>191</v>
      </c>
    </row>
    <row r="23" spans="1:7">
      <c r="A23" s="77" t="s">
        <v>192</v>
      </c>
    </row>
  </sheetData>
  <mergeCells count="6">
    <mergeCell ref="A1:G1"/>
    <mergeCell ref="A3:G3"/>
    <mergeCell ref="A4:G4"/>
    <mergeCell ref="A6:A8"/>
    <mergeCell ref="B6:D7"/>
    <mergeCell ref="E6:G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ignoredErrors>
    <ignoredError sqref="E14:F14 B14:C14" formulaRange="1"/>
    <ignoredError sqref="D1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37</vt:i4>
      </vt:variant>
    </vt:vector>
  </HeadingPairs>
  <TitlesOfParts>
    <vt:vector size="74" baseType="lpstr">
      <vt:lpstr>16.1.1</vt:lpstr>
      <vt:lpstr>16.1.2</vt:lpstr>
      <vt:lpstr>16.1.3</vt:lpstr>
      <vt:lpstr>16.2.1</vt:lpstr>
      <vt:lpstr>16.2.2</vt:lpstr>
      <vt:lpstr>16.2.3</vt:lpstr>
      <vt:lpstr>16.3.1</vt:lpstr>
      <vt:lpstr>16.3.2</vt:lpstr>
      <vt:lpstr>16.3.3</vt:lpstr>
      <vt:lpstr>16.4.1</vt:lpstr>
      <vt:lpstr>16.4.2</vt:lpstr>
      <vt:lpstr>16.4.3</vt:lpstr>
      <vt:lpstr>16.5.1</vt:lpstr>
      <vt:lpstr>16.5.2</vt:lpstr>
      <vt:lpstr>16.5.3</vt:lpstr>
      <vt:lpstr>16.6</vt:lpstr>
      <vt:lpstr>16.7</vt:lpstr>
      <vt:lpstr>16.8.1</vt:lpstr>
      <vt:lpstr>16.8.2</vt:lpstr>
      <vt:lpstr>16.8.3</vt:lpstr>
      <vt:lpstr>16.9.1</vt:lpstr>
      <vt:lpstr>16.9.2</vt:lpstr>
      <vt:lpstr>16.9.3</vt:lpstr>
      <vt:lpstr>16.10.1</vt:lpstr>
      <vt:lpstr>16.10.2</vt:lpstr>
      <vt:lpstr>16.10.3</vt:lpstr>
      <vt:lpstr>16.11.1</vt:lpstr>
      <vt:lpstr>16.11.2</vt:lpstr>
      <vt:lpstr>16.11.3</vt:lpstr>
      <vt:lpstr>16.12.1 </vt:lpstr>
      <vt:lpstr>16.12.2</vt:lpstr>
      <vt:lpstr>16.13.1</vt:lpstr>
      <vt:lpstr>16.13.2</vt:lpstr>
      <vt:lpstr>16.14</vt:lpstr>
      <vt:lpstr>16.15 </vt:lpstr>
      <vt:lpstr>16.16</vt:lpstr>
      <vt:lpstr>16.17</vt:lpstr>
      <vt:lpstr>'16.1.1'!Área_de_impresión</vt:lpstr>
      <vt:lpstr>'16.1.2'!Área_de_impresión</vt:lpstr>
      <vt:lpstr>'16.1.3'!Área_de_impresión</vt:lpstr>
      <vt:lpstr>'16.10.1'!Área_de_impresión</vt:lpstr>
      <vt:lpstr>'16.10.2'!Área_de_impresión</vt:lpstr>
      <vt:lpstr>'16.10.3'!Área_de_impresión</vt:lpstr>
      <vt:lpstr>'16.11.1'!Área_de_impresión</vt:lpstr>
      <vt:lpstr>'16.11.2'!Área_de_impresión</vt:lpstr>
      <vt:lpstr>'16.11.3'!Área_de_impresión</vt:lpstr>
      <vt:lpstr>'16.12.1 '!Área_de_impresión</vt:lpstr>
      <vt:lpstr>'16.12.2'!Área_de_impresión</vt:lpstr>
      <vt:lpstr>'16.13.1'!Área_de_impresión</vt:lpstr>
      <vt:lpstr>'16.13.2'!Área_de_impresión</vt:lpstr>
      <vt:lpstr>'16.14'!Área_de_impresión</vt:lpstr>
      <vt:lpstr>'16.15 '!Área_de_impresión</vt:lpstr>
      <vt:lpstr>'16.16'!Área_de_impresión</vt:lpstr>
      <vt:lpstr>'16.17'!Área_de_impresión</vt:lpstr>
      <vt:lpstr>'16.2.1'!Área_de_impresión</vt:lpstr>
      <vt:lpstr>'16.2.2'!Área_de_impresión</vt:lpstr>
      <vt:lpstr>'16.2.3'!Área_de_impresión</vt:lpstr>
      <vt:lpstr>'16.3.1'!Área_de_impresión</vt:lpstr>
      <vt:lpstr>'16.3.2'!Área_de_impresión</vt:lpstr>
      <vt:lpstr>'16.3.3'!Área_de_impresión</vt:lpstr>
      <vt:lpstr>'16.4.1'!Área_de_impresión</vt:lpstr>
      <vt:lpstr>'16.4.2'!Área_de_impresión</vt:lpstr>
      <vt:lpstr>'16.4.3'!Área_de_impresión</vt:lpstr>
      <vt:lpstr>'16.5.1'!Área_de_impresión</vt:lpstr>
      <vt:lpstr>'16.5.2'!Área_de_impresión</vt:lpstr>
      <vt:lpstr>'16.5.3'!Área_de_impresión</vt:lpstr>
      <vt:lpstr>'16.6'!Área_de_impresión</vt:lpstr>
      <vt:lpstr>'16.7'!Área_de_impresión</vt:lpstr>
      <vt:lpstr>'16.8.1'!Área_de_impresión</vt:lpstr>
      <vt:lpstr>'16.8.2'!Área_de_impresión</vt:lpstr>
      <vt:lpstr>'16.8.3'!Área_de_impresión</vt:lpstr>
      <vt:lpstr>'16.9.1'!Área_de_impresión</vt:lpstr>
      <vt:lpstr>'16.9.2'!Área_de_impresión</vt:lpstr>
      <vt:lpstr>'16.9.3'!Área_de_impresión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2015-04-10T06:14:02Z</cp:lastPrinted>
  <dcterms:created xsi:type="dcterms:W3CDTF">2001-06-19T15:32:58Z</dcterms:created>
  <dcterms:modified xsi:type="dcterms:W3CDTF">2016-05-24T10:18:48Z</dcterms:modified>
</cp:coreProperties>
</file>